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P:\iepirkumi\iepirkumi\2020_50_kreditlidzekļi\"/>
    </mc:Choice>
  </mc:AlternateContent>
  <xr:revisionPtr revIDLastSave="0" documentId="13_ncr:1_{2CB791B0-554B-4BAF-9F1E-F4C34BEA159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BOP 2020 50" sheetId="1" r:id="rId1"/>
  </sheets>
  <definedNames>
    <definedName name="_xlnm.Print_Titles" localSheetId="0">'VBOP 2020 50'!$38:$38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" l="1"/>
  <c r="C137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E41" i="1"/>
  <c r="G41" i="1" s="1"/>
  <c r="D40" i="1"/>
  <c r="D137" i="1" s="1"/>
  <c r="E28" i="1"/>
  <c r="H41" i="1" l="1"/>
  <c r="E42" i="1"/>
  <c r="H42" i="1" l="1"/>
  <c r="G42" i="1"/>
  <c r="E43" i="1"/>
  <c r="I41" i="1"/>
  <c r="I42" i="1" l="1"/>
  <c r="G43" i="1"/>
  <c r="I43" i="1" s="1"/>
  <c r="E44" i="1"/>
  <c r="G44" i="1" l="1"/>
  <c r="E45" i="1"/>
  <c r="G45" i="1" l="1"/>
  <c r="E46" i="1"/>
  <c r="I44" i="1"/>
  <c r="E47" i="1" l="1"/>
  <c r="G46" i="1"/>
  <c r="I45" i="1"/>
  <c r="I46" i="1" l="1"/>
  <c r="G47" i="1"/>
  <c r="E48" i="1"/>
  <c r="G48" i="1" l="1"/>
  <c r="E49" i="1"/>
  <c r="I47" i="1"/>
  <c r="I48" i="1" l="1"/>
  <c r="G49" i="1"/>
  <c r="E50" i="1"/>
  <c r="G50" i="1" l="1"/>
  <c r="E51" i="1"/>
  <c r="I49" i="1"/>
  <c r="E52" i="1" l="1"/>
  <c r="G51" i="1"/>
  <c r="I51" i="1" s="1"/>
  <c r="I50" i="1"/>
  <c r="G52" i="1" l="1"/>
  <c r="I52" i="1" s="1"/>
  <c r="E53" i="1"/>
  <c r="E54" i="1" l="1"/>
  <c r="G53" i="1"/>
  <c r="I53" i="1" l="1"/>
  <c r="E55" i="1"/>
  <c r="G54" i="1"/>
  <c r="I54" i="1" s="1"/>
  <c r="H137" i="1" l="1"/>
  <c r="E27" i="1" s="1"/>
  <c r="E56" i="1"/>
  <c r="G55" i="1"/>
  <c r="I55" i="1" s="1"/>
  <c r="G56" i="1" l="1"/>
  <c r="I56" i="1" s="1"/>
  <c r="E57" i="1"/>
  <c r="G57" i="1" l="1"/>
  <c r="I57" i="1" s="1"/>
  <c r="E58" i="1"/>
  <c r="G58" i="1" l="1"/>
  <c r="I58" i="1" s="1"/>
  <c r="E59" i="1"/>
  <c r="G59" i="1" l="1"/>
  <c r="I59" i="1" s="1"/>
  <c r="E60" i="1"/>
  <c r="G60" i="1" l="1"/>
  <c r="I60" i="1" s="1"/>
  <c r="E61" i="1"/>
  <c r="G61" i="1" l="1"/>
  <c r="I61" i="1" s="1"/>
  <c r="E62" i="1"/>
  <c r="G62" i="1" l="1"/>
  <c r="I62" i="1" s="1"/>
  <c r="E63" i="1"/>
  <c r="G63" i="1" l="1"/>
  <c r="I63" i="1" s="1"/>
  <c r="E64" i="1"/>
  <c r="G64" i="1" l="1"/>
  <c r="I64" i="1" s="1"/>
  <c r="E65" i="1"/>
  <c r="G65" i="1" l="1"/>
  <c r="I65" i="1" s="1"/>
  <c r="E66" i="1"/>
  <c r="G66" i="1" l="1"/>
  <c r="I66" i="1" s="1"/>
  <c r="E67" i="1"/>
  <c r="G67" i="1" l="1"/>
  <c r="I67" i="1" s="1"/>
  <c r="E68" i="1"/>
  <c r="G68" i="1" l="1"/>
  <c r="I68" i="1" s="1"/>
  <c r="E69" i="1"/>
  <c r="G69" i="1" l="1"/>
  <c r="I69" i="1" s="1"/>
  <c r="E70" i="1"/>
  <c r="G70" i="1" l="1"/>
  <c r="I70" i="1" s="1"/>
  <c r="E71" i="1"/>
  <c r="G71" i="1" l="1"/>
  <c r="I71" i="1" s="1"/>
  <c r="E72" i="1"/>
  <c r="G72" i="1" l="1"/>
  <c r="I72" i="1" s="1"/>
  <c r="E73" i="1"/>
  <c r="G73" i="1" l="1"/>
  <c r="I73" i="1" s="1"/>
  <c r="E74" i="1"/>
  <c r="G74" i="1" l="1"/>
  <c r="I74" i="1" s="1"/>
  <c r="E75" i="1"/>
  <c r="G75" i="1" l="1"/>
  <c r="I75" i="1" s="1"/>
  <c r="E76" i="1"/>
  <c r="G76" i="1" l="1"/>
  <c r="I76" i="1" s="1"/>
  <c r="E77" i="1"/>
  <c r="G77" i="1" l="1"/>
  <c r="I77" i="1" s="1"/>
  <c r="E78" i="1"/>
  <c r="G78" i="1" l="1"/>
  <c r="I78" i="1" s="1"/>
  <c r="E79" i="1"/>
  <c r="G79" i="1" l="1"/>
  <c r="I79" i="1" s="1"/>
  <c r="E80" i="1"/>
  <c r="G80" i="1" l="1"/>
  <c r="I80" i="1" s="1"/>
  <c r="E81" i="1"/>
  <c r="G81" i="1" l="1"/>
  <c r="I81" i="1" s="1"/>
  <c r="E82" i="1"/>
  <c r="G82" i="1" l="1"/>
  <c r="I82" i="1" s="1"/>
  <c r="E83" i="1"/>
  <c r="G83" i="1" l="1"/>
  <c r="I83" i="1" s="1"/>
  <c r="E84" i="1"/>
  <c r="G84" i="1" l="1"/>
  <c r="I84" i="1" s="1"/>
  <c r="E85" i="1"/>
  <c r="G85" i="1" l="1"/>
  <c r="I85" i="1" s="1"/>
  <c r="E86" i="1"/>
  <c r="G86" i="1" l="1"/>
  <c r="I86" i="1" s="1"/>
  <c r="E87" i="1"/>
  <c r="G87" i="1" l="1"/>
  <c r="I87" i="1" s="1"/>
  <c r="E88" i="1"/>
  <c r="G88" i="1" l="1"/>
  <c r="I88" i="1" s="1"/>
  <c r="E89" i="1"/>
  <c r="G89" i="1" l="1"/>
  <c r="I89" i="1" s="1"/>
  <c r="E90" i="1"/>
  <c r="G90" i="1" l="1"/>
  <c r="I90" i="1" s="1"/>
  <c r="E91" i="1"/>
  <c r="G91" i="1" l="1"/>
  <c r="I91" i="1" s="1"/>
  <c r="E92" i="1"/>
  <c r="G92" i="1" l="1"/>
  <c r="I92" i="1" s="1"/>
  <c r="E93" i="1"/>
  <c r="G93" i="1" l="1"/>
  <c r="I93" i="1" s="1"/>
  <c r="E94" i="1"/>
  <c r="G94" i="1" l="1"/>
  <c r="I94" i="1" s="1"/>
  <c r="E95" i="1"/>
  <c r="G95" i="1" l="1"/>
  <c r="I95" i="1" s="1"/>
  <c r="E96" i="1"/>
  <c r="G96" i="1" l="1"/>
  <c r="I96" i="1" s="1"/>
  <c r="E97" i="1"/>
  <c r="G97" i="1" l="1"/>
  <c r="I97" i="1" s="1"/>
  <c r="E98" i="1"/>
  <c r="G98" i="1" l="1"/>
  <c r="I98" i="1" s="1"/>
  <c r="E99" i="1"/>
  <c r="G99" i="1" l="1"/>
  <c r="I99" i="1" s="1"/>
  <c r="E100" i="1"/>
  <c r="G100" i="1" l="1"/>
  <c r="I100" i="1" s="1"/>
  <c r="E101" i="1"/>
  <c r="G101" i="1" l="1"/>
  <c r="I101" i="1" s="1"/>
  <c r="E102" i="1"/>
  <c r="G102" i="1" l="1"/>
  <c r="I102" i="1" s="1"/>
  <c r="E103" i="1"/>
  <c r="G103" i="1" l="1"/>
  <c r="I103" i="1" s="1"/>
  <c r="E104" i="1"/>
  <c r="G104" i="1" l="1"/>
  <c r="I104" i="1" s="1"/>
  <c r="E105" i="1"/>
  <c r="G105" i="1" l="1"/>
  <c r="I105" i="1" s="1"/>
  <c r="E106" i="1"/>
  <c r="G106" i="1" l="1"/>
  <c r="I106" i="1" s="1"/>
  <c r="E107" i="1"/>
  <c r="G107" i="1" l="1"/>
  <c r="I107" i="1" s="1"/>
  <c r="E108" i="1"/>
  <c r="G108" i="1" l="1"/>
  <c r="I108" i="1" s="1"/>
  <c r="E109" i="1"/>
  <c r="G109" i="1" l="1"/>
  <c r="I109" i="1" s="1"/>
  <c r="E110" i="1"/>
  <c r="G110" i="1" l="1"/>
  <c r="I110" i="1" s="1"/>
  <c r="E111" i="1"/>
  <c r="G111" i="1" l="1"/>
  <c r="I111" i="1" s="1"/>
  <c r="E112" i="1"/>
  <c r="G112" i="1" l="1"/>
  <c r="I112" i="1" s="1"/>
  <c r="E113" i="1"/>
  <c r="G113" i="1" l="1"/>
  <c r="I113" i="1" s="1"/>
  <c r="E114" i="1"/>
  <c r="G114" i="1" l="1"/>
  <c r="I114" i="1" s="1"/>
  <c r="E115" i="1"/>
  <c r="G115" i="1" l="1"/>
  <c r="I115" i="1" s="1"/>
  <c r="E116" i="1"/>
  <c r="G116" i="1" l="1"/>
  <c r="I116" i="1" s="1"/>
  <c r="E117" i="1"/>
  <c r="G117" i="1" l="1"/>
  <c r="I117" i="1" s="1"/>
  <c r="E118" i="1"/>
  <c r="G118" i="1" l="1"/>
  <c r="I118" i="1" s="1"/>
  <c r="E119" i="1"/>
  <c r="G119" i="1" l="1"/>
  <c r="I119" i="1" s="1"/>
  <c r="E120" i="1"/>
  <c r="G120" i="1" l="1"/>
  <c r="I120" i="1" s="1"/>
  <c r="E121" i="1"/>
  <c r="G121" i="1" l="1"/>
  <c r="I121" i="1" s="1"/>
  <c r="E122" i="1"/>
  <c r="G122" i="1" l="1"/>
  <c r="I122" i="1" s="1"/>
  <c r="E123" i="1"/>
  <c r="G123" i="1" l="1"/>
  <c r="I123" i="1" s="1"/>
  <c r="E124" i="1"/>
  <c r="G124" i="1" l="1"/>
  <c r="I124" i="1" s="1"/>
  <c r="E125" i="1"/>
  <c r="G125" i="1" l="1"/>
  <c r="I125" i="1" s="1"/>
  <c r="E126" i="1"/>
  <c r="G126" i="1" l="1"/>
  <c r="I126" i="1" s="1"/>
  <c r="E127" i="1"/>
  <c r="G127" i="1" l="1"/>
  <c r="I127" i="1" s="1"/>
  <c r="E128" i="1"/>
  <c r="G128" i="1" l="1"/>
  <c r="I128" i="1" s="1"/>
  <c r="E129" i="1"/>
  <c r="G129" i="1" l="1"/>
  <c r="I129" i="1" s="1"/>
  <c r="E130" i="1"/>
  <c r="G130" i="1" l="1"/>
  <c r="I130" i="1" s="1"/>
  <c r="E131" i="1"/>
  <c r="G131" i="1" l="1"/>
  <c r="I131" i="1" s="1"/>
  <c r="E132" i="1"/>
  <c r="G132" i="1" l="1"/>
  <c r="I132" i="1" s="1"/>
  <c r="E133" i="1"/>
  <c r="G133" i="1" l="1"/>
  <c r="I133" i="1" s="1"/>
  <c r="E134" i="1"/>
  <c r="G134" i="1" l="1"/>
  <c r="I134" i="1" s="1"/>
  <c r="E135" i="1"/>
  <c r="G135" i="1" l="1"/>
  <c r="I135" i="1" s="1"/>
  <c r="E136" i="1"/>
  <c r="F136" i="1" l="1"/>
  <c r="G136" i="1"/>
  <c r="G137" i="1" s="1"/>
  <c r="E26" i="1" s="1"/>
  <c r="E35" i="1" s="1"/>
  <c r="I136" i="1" l="1"/>
  <c r="I137" i="1" s="1"/>
  <c r="F137" i="1"/>
</calcChain>
</file>

<file path=xl/sharedStrings.xml><?xml version="1.0" encoding="utf-8"?>
<sst xmlns="http://schemas.openxmlformats.org/spreadsheetml/2006/main" count="44" uniqueCount="42">
  <si>
    <t>Aizdevuma atmaksas grafiks</t>
  </si>
  <si>
    <t>Šis aizdevuma atmaksas grafiks kalpo tikai Nolikuma ietvaros, lai aprēķinātu un salīdzinātu nosacītās līgumcenas</t>
  </si>
  <si>
    <t>1. Skaidrojumi  formas aizpildīšanai</t>
  </si>
  <si>
    <t>1.1.</t>
  </si>
  <si>
    <t>Šādi iezīmēti lauki jāaizpilda obligāti. Citi lauki Pretendentam nav jāaizpilda.</t>
  </si>
  <si>
    <t>1.2.</t>
  </si>
  <si>
    <t>Šādi iezīmētos laukos ir ievietotas aprēķinu formulas. Lauki mainīsies,</t>
  </si>
  <si>
    <t>Pretendentam Excel tabulā aizpildot 1.1. norādītos laukus</t>
  </si>
  <si>
    <t>1.5. Maksājumu summas tiek noapaļotas 2 ciparus aiz komata.</t>
  </si>
  <si>
    <t>2. Izejas un rezultējošie dati</t>
  </si>
  <si>
    <t>2.1. Aizdevuma summa, EUR</t>
  </si>
  <si>
    <t>2.2. Aizdevuma procentu likme, %, t.sk.</t>
  </si>
  <si>
    <t xml:space="preserve">Procentu likmes mainīgā daļa tiek veidota sekojoši: </t>
  </si>
  <si>
    <t>(norādīt)___________________________________________________________________________________________________________________________________________________________________________________</t>
  </si>
  <si>
    <t>Pieskaitāmā likme, %</t>
  </si>
  <si>
    <t>2.3. Likme par resursu rezervēšanu, %</t>
  </si>
  <si>
    <t>(ja tiek piemērota)</t>
  </si>
  <si>
    <t>2.4. Procentu maksājumu kopsumma, EUR</t>
  </si>
  <si>
    <t>2.5. Rezervēšanas maksājumu kopsumma, EUR</t>
  </si>
  <si>
    <t>2.6. Citas ar aizdevuma izsniegšanu un</t>
  </si>
  <si>
    <t>lietošanu saistītās maksas, EUR, t.sk.</t>
  </si>
  <si>
    <t>(visā aizdevuma līguma darbības laikā)</t>
  </si>
  <si>
    <t>(ja tiek piemērots)</t>
  </si>
  <si>
    <t>(norādīt)______________________</t>
  </si>
  <si>
    <t>2.7. Nosacītā līgumcena, 2.4.+2.5.+2.6.</t>
  </si>
  <si>
    <t>3. Aizdevuma atmaksas grafiks</t>
  </si>
  <si>
    <t>Maksājuma NPK</t>
  </si>
  <si>
    <t>Maksājuma datums</t>
  </si>
  <si>
    <t>Izsniegtā aizdevuma summa, % no kopējā</t>
  </si>
  <si>
    <t>Izsniegtā aizdevuma summa, EUR</t>
  </si>
  <si>
    <t>Neatmaksātā aizdevuma summa pirms ikmēneša maks., EUR</t>
  </si>
  <si>
    <t>Pamatsummas maksājums, EUR</t>
  </si>
  <si>
    <t>Aizdevuma procentu maksājums, EUR</t>
  </si>
  <si>
    <t>Maksa par resursu rezervēšanu, EUR</t>
  </si>
  <si>
    <t>Ikmēneša maksājums, EUR</t>
  </si>
  <si>
    <t>Kopsumma</t>
  </si>
  <si>
    <t>1.3. Procentu aprēķinā izmantot procentu likmi, kas sastāv no Pretendenta piedāvātās procentu likmes pieskaitāmās daļas un Pretendenta piedāvātās procentu likmes mainīgās daļas. Procentu likmes mainīgajā daļā kā bāzi jāizmanto 3 mēnešu vai 6 mēnešu EURIBOR likme. Jāizmanto EURIBOR likmes uz 15.06.2020. Ja EURIBOR likmes apmērs ir nulle vai negatīvs, tad likmes apmērs tiek noteikts 0%.</t>
  </si>
  <si>
    <t>1.4. Līguma orientējošais parakstīšanas datums pieņemts 10.07.2020.</t>
  </si>
  <si>
    <t>Procentu likmes mainīgā daļa uz 15.06.2020., %</t>
  </si>
  <si>
    <t>Sagatavoja:___________________R.Stūris</t>
  </si>
  <si>
    <t>vadītājas palīgs</t>
  </si>
  <si>
    <t xml:space="preserve">Finanšu un budžeta plānošanas nodaļas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</si>
</sst>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%"/>
  </numFmts>
  <fonts count="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name val="Dutch TL"/>
      <family val="1"/>
      <charset val="186"/>
    </font>
    <font>
      <b/>
      <sz val="12"/>
      <name val="Dutch TL"/>
      <family val="1"/>
      <charset val="186"/>
    </font>
    <font>
      <b/>
      <sz val="10"/>
      <color rgb="FFFF0000"/>
      <name val="Dutch TL"/>
      <family val="1"/>
      <charset val="186"/>
    </font>
    <font>
      <b/>
      <sz val="10"/>
      <name val="Dutch TL"/>
      <family val="1"/>
      <charset val="186"/>
    </font>
    <font>
      <sz val="10"/>
      <name val="Dutch TL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0F60A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6" fillId="0" borderId="0" xfId="0" applyNumberFormat="1" applyFont="1" applyFill="1" applyBorder="1"/>
    <xf numFmtId="0" fontId="6" fillId="0" borderId="0" xfId="0" applyFont="1" applyFill="1"/>
    <xf numFmtId="0" fontId="6" fillId="0" borderId="0" xfId="0" applyNumberFormat="1" applyFont="1" applyFill="1" applyAlignment="1">
      <alignment horizontal="left" wrapText="1"/>
    </xf>
    <xf numFmtId="4" fontId="2" fillId="0" borderId="0" xfId="0" applyNumberFormat="1" applyFont="1"/>
    <xf numFmtId="0" fontId="6" fillId="0" borderId="0" xfId="0" applyFont="1" applyFill="1" applyBorder="1"/>
    <xf numFmtId="0" fontId="6" fillId="0" borderId="0" xfId="0" applyNumberFormat="1" applyFont="1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2" fillId="0" borderId="1" xfId="0" applyFont="1" applyBorder="1"/>
    <xf numFmtId="3" fontId="6" fillId="0" borderId="1" xfId="0" applyNumberFormat="1" applyFont="1" applyFill="1" applyBorder="1"/>
    <xf numFmtId="1" fontId="2" fillId="0" borderId="0" xfId="0" applyNumberFormat="1" applyFont="1"/>
    <xf numFmtId="9" fontId="2" fillId="0" borderId="0" xfId="0" applyNumberFormat="1" applyFont="1"/>
    <xf numFmtId="0" fontId="2" fillId="0" borderId="0" xfId="1" applyNumberFormat="1" applyFont="1"/>
    <xf numFmtId="14" fontId="6" fillId="0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right"/>
    </xf>
    <xf numFmtId="2" fontId="6" fillId="0" borderId="1" xfId="0" applyNumberFormat="1" applyFont="1" applyFill="1" applyBorder="1"/>
    <xf numFmtId="0" fontId="5" fillId="0" borderId="1" xfId="0" applyFont="1" applyBorder="1"/>
    <xf numFmtId="9" fontId="5" fillId="0" borderId="1" xfId="1" applyFont="1" applyFill="1" applyBorder="1"/>
    <xf numFmtId="1" fontId="6" fillId="0" borderId="0" xfId="0" applyNumberFormat="1" applyFont="1"/>
    <xf numFmtId="4" fontId="6" fillId="0" borderId="0" xfId="0" applyNumberFormat="1" applyFont="1"/>
    <xf numFmtId="3" fontId="6" fillId="0" borderId="0" xfId="0" applyNumberFormat="1" applyFont="1"/>
    <xf numFmtId="4" fontId="6" fillId="0" borderId="1" xfId="0" applyNumberFormat="1" applyFont="1" applyFill="1" applyBorder="1"/>
    <xf numFmtId="4" fontId="6" fillId="2" borderId="1" xfId="0" applyNumberFormat="1" applyFont="1" applyFill="1" applyBorder="1"/>
    <xf numFmtId="164" fontId="6" fillId="2" borderId="1" xfId="1" applyNumberFormat="1" applyFont="1" applyFill="1" applyBorder="1"/>
    <xf numFmtId="3" fontId="6" fillId="2" borderId="1" xfId="0" applyNumberFormat="1" applyFont="1" applyFill="1" applyBorder="1"/>
    <xf numFmtId="4" fontId="5" fillId="2" borderId="1" xfId="0" applyNumberFormat="1" applyFont="1" applyFill="1" applyBorder="1"/>
    <xf numFmtId="3" fontId="5" fillId="2" borderId="1" xfId="0" applyNumberFormat="1" applyFont="1" applyFill="1" applyBorder="1"/>
    <xf numFmtId="0" fontId="6" fillId="2" borderId="1" xfId="0" applyNumberFormat="1" applyFont="1" applyFill="1" applyBorder="1"/>
    <xf numFmtId="0" fontId="6" fillId="3" borderId="1" xfId="0" applyNumberFormat="1" applyFont="1" applyFill="1" applyBorder="1"/>
    <xf numFmtId="164" fontId="6" fillId="3" borderId="1" xfId="1" applyNumberFormat="1" applyFont="1" applyFill="1" applyBorder="1"/>
    <xf numFmtId="0" fontId="6" fillId="3" borderId="0" xfId="0" applyFont="1" applyFill="1"/>
    <xf numFmtId="4" fontId="6" fillId="3" borderId="1" xfId="0" applyNumberFormat="1" applyFont="1" applyFill="1" applyBorder="1"/>
    <xf numFmtId="0" fontId="6" fillId="3" borderId="0" xfId="0" applyFont="1" applyFill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6" fillId="0" borderId="0" xfId="0" applyNumberFormat="1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0F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446776</xdr:colOff>
      <xdr:row>0</xdr:row>
      <xdr:rowOff>28575</xdr:rowOff>
    </xdr:from>
    <xdr:to>
      <xdr:col>8</xdr:col>
      <xdr:colOff>711502</xdr:colOff>
      <xdr:row>4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27976" y="28575"/>
          <a:ext cx="4122351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lv-LV" sz="1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Pielikums Nr.4</a:t>
          </a:r>
        </a:p>
        <a:p>
          <a:pPr algn="r"/>
          <a:r>
            <a:rPr lang="lv-LV" sz="1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atklāta konkursa ”Kredītlīdzekļu piesaiste Ventspils brīvostas pārvaldes</a:t>
          </a:r>
        </a:p>
        <a:p>
          <a:pPr algn="r"/>
          <a:r>
            <a:rPr lang="lv-LV" sz="1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kredītsaistību pārfinansēšana”, </a:t>
          </a:r>
        </a:p>
        <a:p>
          <a:pPr algn="r"/>
          <a:r>
            <a:rPr lang="lv-LV" sz="1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iepirkuma identifikācijas Nr.VBOP 2020/50, nolikumam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4"/>
  <sheetViews>
    <sheetView tabSelected="1" workbookViewId="0">
      <selection sqref="A1:I144"/>
    </sheetView>
  </sheetViews>
  <sheetFormatPr defaultRowHeight="12.75"/>
  <cols>
    <col min="1" max="1" width="6.85546875" style="4" customWidth="1"/>
    <col min="2" max="2" width="12.5703125" style="4" bestFit="1" customWidth="1"/>
    <col min="3" max="3" width="8.85546875" style="4" customWidth="1"/>
    <col min="4" max="9" width="11.7109375" style="4" customWidth="1"/>
    <col min="10" max="10" width="7.28515625" style="4" customWidth="1"/>
    <col min="11" max="11" width="10.5703125" style="4" customWidth="1"/>
    <col min="12" max="13" width="11.28515625" style="4" bestFit="1" customWidth="1"/>
    <col min="14" max="16384" width="9.140625" style="4"/>
  </cols>
  <sheetData>
    <row r="1" spans="1:9" s="1" customFormat="1" ht="15.75"/>
    <row r="2" spans="1:9" s="1" customFormat="1" ht="15.75">
      <c r="A2" s="2"/>
    </row>
    <row r="3" spans="1:9" s="1" customFormat="1" ht="15.75">
      <c r="A3" s="2"/>
    </row>
    <row r="4" spans="1:9" s="1" customFormat="1" ht="15.75">
      <c r="A4" s="2"/>
    </row>
    <row r="5" spans="1:9" s="1" customFormat="1" ht="15.75">
      <c r="A5" s="2"/>
    </row>
    <row r="6" spans="1:9" s="1" customFormat="1" ht="15.75">
      <c r="A6" s="42" t="s">
        <v>0</v>
      </c>
      <c r="B6" s="42"/>
      <c r="C6" s="42"/>
      <c r="D6" s="42"/>
      <c r="E6" s="42"/>
      <c r="F6" s="42"/>
      <c r="G6" s="42"/>
      <c r="H6" s="42"/>
      <c r="I6" s="42"/>
    </row>
    <row r="7" spans="1:9" s="1" customFormat="1" ht="27" customHeight="1">
      <c r="A7" s="43" t="s">
        <v>1</v>
      </c>
      <c r="B7" s="43"/>
      <c r="C7" s="43"/>
      <c r="D7" s="43"/>
      <c r="E7" s="43"/>
      <c r="F7" s="43"/>
      <c r="G7" s="43"/>
      <c r="H7" s="43"/>
      <c r="I7" s="43"/>
    </row>
    <row r="8" spans="1:9" s="1" customFormat="1" ht="15.75" customHeight="1">
      <c r="A8" s="44"/>
      <c r="B8" s="44"/>
      <c r="C8" s="44"/>
      <c r="D8" s="44"/>
      <c r="E8" s="44"/>
      <c r="F8" s="44"/>
      <c r="G8" s="44"/>
      <c r="H8" s="44"/>
      <c r="I8" s="44"/>
    </row>
    <row r="9" spans="1:9" s="1" customFormat="1" ht="15.75">
      <c r="A9" s="3" t="s">
        <v>2</v>
      </c>
      <c r="B9" s="4"/>
      <c r="C9" s="4"/>
      <c r="D9" s="4"/>
      <c r="E9" s="4"/>
      <c r="F9" s="4"/>
      <c r="G9" s="4"/>
      <c r="H9" s="4"/>
      <c r="I9" s="4"/>
    </row>
    <row r="10" spans="1:9" s="1" customFormat="1" ht="15.75">
      <c r="A10" s="4" t="s">
        <v>3</v>
      </c>
      <c r="B10" s="37"/>
      <c r="C10" s="5" t="s">
        <v>4</v>
      </c>
      <c r="E10" s="6"/>
      <c r="F10" s="6"/>
      <c r="G10" s="4"/>
      <c r="H10" s="4"/>
      <c r="I10" s="4"/>
    </row>
    <row r="11" spans="1:9" s="1" customFormat="1" ht="15.75">
      <c r="A11" s="4" t="s">
        <v>5</v>
      </c>
      <c r="B11" s="36"/>
      <c r="C11" s="5" t="s">
        <v>6</v>
      </c>
      <c r="E11" s="6"/>
      <c r="F11" s="6"/>
      <c r="G11" s="4"/>
      <c r="H11" s="4"/>
      <c r="I11" s="4"/>
    </row>
    <row r="12" spans="1:9" s="1" customFormat="1" ht="15.75" customHeight="1">
      <c r="A12" s="4" t="s">
        <v>7</v>
      </c>
      <c r="B12" s="7"/>
      <c r="C12" s="7"/>
      <c r="D12" s="5"/>
      <c r="E12" s="6"/>
      <c r="F12" s="6"/>
      <c r="G12" s="4"/>
      <c r="H12" s="4"/>
      <c r="I12" s="4"/>
    </row>
    <row r="13" spans="1:9" s="1" customFormat="1" ht="56.25" customHeight="1">
      <c r="A13" s="45" t="s">
        <v>36</v>
      </c>
      <c r="B13" s="45"/>
      <c r="C13" s="45"/>
      <c r="D13" s="45"/>
      <c r="E13" s="45"/>
      <c r="F13" s="45"/>
      <c r="G13" s="45"/>
      <c r="H13" s="45"/>
      <c r="I13" s="45"/>
    </row>
    <row r="14" spans="1:9" s="1" customFormat="1" ht="17.45" customHeight="1">
      <c r="A14" s="8" t="s">
        <v>37</v>
      </c>
      <c r="B14" s="9"/>
      <c r="C14" s="9"/>
      <c r="D14" s="9"/>
      <c r="E14" s="9"/>
      <c r="F14" s="9"/>
      <c r="G14" s="9"/>
      <c r="H14" s="9"/>
      <c r="I14" s="9"/>
    </row>
    <row r="15" spans="1:9" s="1" customFormat="1" ht="15.75">
      <c r="A15" s="4" t="s">
        <v>8</v>
      </c>
      <c r="B15" s="4"/>
      <c r="C15" s="4"/>
      <c r="D15" s="4"/>
      <c r="E15" s="4"/>
      <c r="F15" s="4"/>
      <c r="G15" s="4"/>
      <c r="H15" s="4"/>
      <c r="I15" s="4"/>
    </row>
    <row r="16" spans="1:9" s="1" customFormat="1" ht="15.75">
      <c r="A16" s="4"/>
      <c r="B16" s="4"/>
      <c r="C16" s="4"/>
      <c r="D16" s="4"/>
      <c r="E16" s="4"/>
      <c r="F16" s="4"/>
      <c r="G16" s="4"/>
      <c r="H16" s="4"/>
      <c r="I16" s="4"/>
    </row>
    <row r="17" spans="1:12" s="1" customFormat="1" ht="15.75">
      <c r="A17" s="3" t="s">
        <v>9</v>
      </c>
      <c r="B17" s="4"/>
      <c r="C17" s="4"/>
      <c r="D17" s="4"/>
      <c r="E17" s="4"/>
      <c r="F17" s="4"/>
      <c r="G17" s="4"/>
      <c r="H17" s="4"/>
      <c r="I17" s="4"/>
    </row>
    <row r="18" spans="1:12" s="1" customFormat="1" ht="15.75">
      <c r="A18" s="4" t="s">
        <v>10</v>
      </c>
      <c r="B18" s="4"/>
      <c r="C18" s="4"/>
      <c r="D18" s="4"/>
      <c r="E18" s="31">
        <v>8300000</v>
      </c>
      <c r="G18" s="4"/>
      <c r="H18" s="4"/>
      <c r="I18" s="4"/>
    </row>
    <row r="19" spans="1:12" s="1" customFormat="1" ht="15.75">
      <c r="A19" s="4" t="s">
        <v>11</v>
      </c>
      <c r="B19" s="4"/>
      <c r="C19" s="4"/>
      <c r="D19" s="4"/>
      <c r="E19" s="32">
        <f>E20+E23</f>
        <v>0</v>
      </c>
      <c r="G19" s="4"/>
      <c r="H19" s="4"/>
      <c r="I19" s="4"/>
    </row>
    <row r="20" spans="1:12" s="1" customFormat="1" ht="15.75">
      <c r="A20" s="8" t="s">
        <v>38</v>
      </c>
      <c r="B20" s="8"/>
      <c r="C20" s="8"/>
      <c r="D20" s="4"/>
      <c r="E20" s="38"/>
      <c r="G20" s="4"/>
      <c r="H20" s="4"/>
      <c r="I20" s="4"/>
    </row>
    <row r="21" spans="1:12" s="1" customFormat="1" ht="15.75" customHeight="1">
      <c r="A21" s="46" t="s">
        <v>12</v>
      </c>
      <c r="B21" s="46"/>
      <c r="C21" s="46"/>
      <c r="D21" s="46"/>
      <c r="E21" s="46"/>
      <c r="F21" s="46"/>
      <c r="G21" s="46"/>
      <c r="H21" s="46"/>
      <c r="I21" s="46"/>
    </row>
    <row r="22" spans="1:12" s="1" customFormat="1" ht="30.75" customHeight="1">
      <c r="A22" s="41" t="s">
        <v>13</v>
      </c>
      <c r="B22" s="41"/>
      <c r="C22" s="41"/>
      <c r="D22" s="41"/>
      <c r="E22" s="41"/>
      <c r="F22" s="41"/>
      <c r="G22" s="41"/>
      <c r="H22" s="41"/>
      <c r="I22" s="41"/>
    </row>
    <row r="23" spans="1:12" s="1" customFormat="1" ht="15.75">
      <c r="A23" s="4" t="s">
        <v>14</v>
      </c>
      <c r="B23" s="4"/>
      <c r="C23" s="4"/>
      <c r="D23" s="4"/>
      <c r="E23" s="38"/>
      <c r="G23" s="4"/>
      <c r="H23" s="4"/>
      <c r="I23" s="4"/>
      <c r="L23" s="10"/>
    </row>
    <row r="24" spans="1:12" s="1" customFormat="1" ht="15.75">
      <c r="A24" s="4" t="s">
        <v>15</v>
      </c>
      <c r="B24" s="4"/>
      <c r="C24" s="4"/>
      <c r="D24" s="4"/>
      <c r="E24" s="38"/>
      <c r="G24" s="4"/>
      <c r="H24" s="4"/>
      <c r="I24" s="4"/>
    </row>
    <row r="25" spans="1:12" s="1" customFormat="1" ht="15.75">
      <c r="A25" s="4" t="s">
        <v>16</v>
      </c>
      <c r="B25" s="4"/>
      <c r="C25" s="4"/>
      <c r="D25" s="4"/>
      <c r="E25" s="4"/>
      <c r="G25" s="4"/>
      <c r="H25" s="4"/>
      <c r="I25" s="4"/>
    </row>
    <row r="26" spans="1:12" s="1" customFormat="1" ht="15.75">
      <c r="A26" s="4" t="s">
        <v>17</v>
      </c>
      <c r="B26" s="4"/>
      <c r="C26" s="4"/>
      <c r="D26" s="4"/>
      <c r="E26" s="31">
        <f>ROUND(G137,2)</f>
        <v>0</v>
      </c>
      <c r="G26" s="4"/>
      <c r="H26" s="4"/>
      <c r="I26" s="4"/>
    </row>
    <row r="27" spans="1:12" s="1" customFormat="1" ht="15.75">
      <c r="A27" s="4" t="s">
        <v>18</v>
      </c>
      <c r="B27" s="4"/>
      <c r="C27" s="4"/>
      <c r="D27" s="4"/>
      <c r="E27" s="31">
        <f>ROUND(H137,2)</f>
        <v>0</v>
      </c>
      <c r="G27" s="4"/>
      <c r="H27" s="4"/>
      <c r="I27" s="4"/>
    </row>
    <row r="28" spans="1:12" s="1" customFormat="1" ht="15.75">
      <c r="A28" s="4" t="s">
        <v>19</v>
      </c>
      <c r="B28" s="4"/>
      <c r="C28" s="4"/>
      <c r="D28" s="4"/>
      <c r="E28" s="31">
        <f>ROUND(E32+E33+E34,2)</f>
        <v>0</v>
      </c>
      <c r="G28" s="4"/>
      <c r="H28" s="4"/>
      <c r="I28" s="4"/>
    </row>
    <row r="29" spans="1:12" s="1" customFormat="1" ht="15.75">
      <c r="A29" s="4" t="s">
        <v>20</v>
      </c>
      <c r="B29" s="4"/>
      <c r="C29" s="4"/>
      <c r="D29" s="4"/>
      <c r="E29" s="4"/>
      <c r="G29" s="4"/>
      <c r="H29" s="4"/>
      <c r="I29" s="4"/>
    </row>
    <row r="30" spans="1:12" s="1" customFormat="1" ht="15.75">
      <c r="A30" s="4" t="s">
        <v>21</v>
      </c>
      <c r="B30" s="4"/>
      <c r="C30" s="4"/>
      <c r="D30" s="4"/>
      <c r="E30" s="4"/>
      <c r="G30" s="4"/>
      <c r="H30" s="4"/>
      <c r="I30" s="4"/>
    </row>
    <row r="31" spans="1:12" s="1" customFormat="1" ht="15.75">
      <c r="A31" s="4" t="s">
        <v>22</v>
      </c>
      <c r="B31" s="4"/>
      <c r="C31" s="4"/>
      <c r="D31" s="4"/>
      <c r="E31" s="11"/>
      <c r="G31" s="4"/>
      <c r="H31" s="4"/>
      <c r="I31" s="4"/>
    </row>
    <row r="32" spans="1:12" s="1" customFormat="1" ht="15.75">
      <c r="A32" s="39" t="s">
        <v>23</v>
      </c>
      <c r="B32" s="39"/>
      <c r="C32" s="39"/>
      <c r="D32" s="39"/>
      <c r="E32" s="40"/>
      <c r="G32" s="4"/>
      <c r="H32" s="4"/>
      <c r="I32" s="4"/>
    </row>
    <row r="33" spans="1:13" s="1" customFormat="1" ht="15.75">
      <c r="A33" s="39" t="s">
        <v>23</v>
      </c>
      <c r="B33" s="39"/>
      <c r="C33" s="39"/>
      <c r="D33" s="39"/>
      <c r="E33" s="40"/>
      <c r="G33" s="4"/>
      <c r="H33" s="4"/>
      <c r="I33" s="4"/>
    </row>
    <row r="34" spans="1:13" s="1" customFormat="1" ht="15.75">
      <c r="A34" s="39" t="s">
        <v>23</v>
      </c>
      <c r="B34" s="39"/>
      <c r="C34" s="39"/>
      <c r="D34" s="39"/>
      <c r="E34" s="40"/>
      <c r="G34" s="4"/>
      <c r="H34" s="4"/>
      <c r="I34" s="4"/>
    </row>
    <row r="35" spans="1:13" s="1" customFormat="1" ht="15.75">
      <c r="A35" s="8" t="s">
        <v>24</v>
      </c>
      <c r="B35" s="8"/>
      <c r="C35" s="8"/>
      <c r="D35" s="8"/>
      <c r="E35" s="40">
        <f>E26+E27+E28</f>
        <v>0</v>
      </c>
      <c r="G35" s="4"/>
      <c r="H35" s="4"/>
      <c r="I35" s="4"/>
    </row>
    <row r="36" spans="1:13" s="1" customFormat="1" ht="15.75">
      <c r="A36" s="8"/>
      <c r="B36" s="8"/>
      <c r="C36" s="8"/>
      <c r="D36" s="8"/>
      <c r="E36" s="11"/>
      <c r="F36" s="4"/>
      <c r="G36" s="4"/>
      <c r="H36" s="4"/>
      <c r="I36" s="4"/>
    </row>
    <row r="37" spans="1:13" s="1" customFormat="1" ht="15.75">
      <c r="A37" s="3" t="s">
        <v>25</v>
      </c>
      <c r="B37" s="4"/>
      <c r="C37" s="4"/>
      <c r="D37" s="4"/>
      <c r="E37" s="4"/>
      <c r="F37" s="12"/>
      <c r="G37" s="4"/>
      <c r="H37" s="4"/>
      <c r="I37" s="4"/>
    </row>
    <row r="38" spans="1:13" s="1" customFormat="1" ht="63.75">
      <c r="A38" s="13" t="s">
        <v>26</v>
      </c>
      <c r="B38" s="13" t="s">
        <v>27</v>
      </c>
      <c r="C38" s="13" t="s">
        <v>28</v>
      </c>
      <c r="D38" s="13" t="s">
        <v>29</v>
      </c>
      <c r="E38" s="13" t="s">
        <v>30</v>
      </c>
      <c r="F38" s="13" t="s">
        <v>31</v>
      </c>
      <c r="G38" s="13" t="s">
        <v>32</v>
      </c>
      <c r="H38" s="13" t="s">
        <v>33</v>
      </c>
      <c r="I38" s="13" t="s">
        <v>34</v>
      </c>
    </row>
    <row r="39" spans="1:13" s="1" customFormat="1" ht="15.75">
      <c r="A39" s="13">
        <v>0</v>
      </c>
      <c r="B39" s="13">
        <v>1</v>
      </c>
      <c r="C39" s="13">
        <v>2</v>
      </c>
      <c r="D39" s="13">
        <v>3</v>
      </c>
      <c r="E39" s="13">
        <v>4</v>
      </c>
      <c r="F39" s="13">
        <v>5</v>
      </c>
      <c r="G39" s="13">
        <v>6</v>
      </c>
      <c r="H39" s="13">
        <v>7</v>
      </c>
      <c r="I39" s="13">
        <v>8</v>
      </c>
    </row>
    <row r="40" spans="1:13" s="1" customFormat="1" ht="15.75">
      <c r="A40" s="14">
        <v>0</v>
      </c>
      <c r="B40" s="15">
        <v>44013</v>
      </c>
      <c r="C40" s="16">
        <v>1</v>
      </c>
      <c r="D40" s="33">
        <f>C40*$E$18</f>
        <v>8300000</v>
      </c>
      <c r="E40" s="17"/>
      <c r="F40" s="13"/>
      <c r="G40" s="13"/>
      <c r="H40" s="13"/>
      <c r="I40" s="13"/>
    </row>
    <row r="41" spans="1:13" s="1" customFormat="1" ht="15.75">
      <c r="A41" s="14">
        <v>1</v>
      </c>
      <c r="B41" s="15">
        <v>44044</v>
      </c>
      <c r="C41" s="16"/>
      <c r="D41" s="18"/>
      <c r="E41" s="33">
        <f>E40+$E$18-F40</f>
        <v>8300000</v>
      </c>
      <c r="F41" s="17"/>
      <c r="G41" s="31">
        <f>ROUND(E41*$E$19/360*(B41-B40),2)</f>
        <v>0</v>
      </c>
      <c r="H41" s="31">
        <f>ROUND(($E$18-E41)*$E$24/360*(B41-B40),2)</f>
        <v>0</v>
      </c>
      <c r="I41" s="31">
        <f>F41+G41+H41</f>
        <v>0</v>
      </c>
    </row>
    <row r="42" spans="1:13" s="1" customFormat="1" ht="15.75">
      <c r="A42" s="14">
        <v>2</v>
      </c>
      <c r="B42" s="15">
        <v>44075</v>
      </c>
      <c r="C42" s="16"/>
      <c r="D42" s="18"/>
      <c r="E42" s="33">
        <f>E41+D41-F41</f>
        <v>8300000</v>
      </c>
      <c r="F42" s="14"/>
      <c r="G42" s="31">
        <f>ROUND(E42*$E$19/360*(B42-B41),2)</f>
        <v>0</v>
      </c>
      <c r="H42" s="31">
        <f>ROUND(($E$18-E42)*$E$24/360*(B42-B41),2)</f>
        <v>0</v>
      </c>
      <c r="I42" s="31">
        <f t="shared" ref="I42:I105" si="0">F42+G42+H42</f>
        <v>0</v>
      </c>
    </row>
    <row r="43" spans="1:13" s="1" customFormat="1" ht="15.75">
      <c r="A43" s="14">
        <v>3</v>
      </c>
      <c r="B43" s="15">
        <v>44105</v>
      </c>
      <c r="C43" s="16"/>
      <c r="D43" s="18"/>
      <c r="E43" s="33">
        <f t="shared" ref="E43:E106" si="1">E42+D42-F42</f>
        <v>8300000</v>
      </c>
      <c r="F43" s="14"/>
      <c r="G43" s="31">
        <f t="shared" ref="G43:G106" si="2">ROUND(E43*$E$19/360*(B43-B42),2)</f>
        <v>0</v>
      </c>
      <c r="H43" s="30"/>
      <c r="I43" s="31">
        <f t="shared" si="0"/>
        <v>0</v>
      </c>
      <c r="M43" s="19"/>
    </row>
    <row r="44" spans="1:13" s="1" customFormat="1" ht="15.75">
      <c r="A44" s="14">
        <v>4</v>
      </c>
      <c r="B44" s="15">
        <v>44136</v>
      </c>
      <c r="C44" s="16"/>
      <c r="D44" s="18"/>
      <c r="E44" s="33">
        <f t="shared" si="1"/>
        <v>8300000</v>
      </c>
      <c r="F44" s="14"/>
      <c r="G44" s="31">
        <f t="shared" si="2"/>
        <v>0</v>
      </c>
      <c r="H44" s="30"/>
      <c r="I44" s="31">
        <f t="shared" si="0"/>
        <v>0</v>
      </c>
      <c r="L44" s="20"/>
      <c r="M44" s="19"/>
    </row>
    <row r="45" spans="1:13" s="1" customFormat="1" ht="15.75">
      <c r="A45" s="14">
        <v>5</v>
      </c>
      <c r="B45" s="15">
        <v>44166</v>
      </c>
      <c r="C45" s="16"/>
      <c r="D45" s="18"/>
      <c r="E45" s="33">
        <f t="shared" si="1"/>
        <v>8300000</v>
      </c>
      <c r="F45" s="14"/>
      <c r="G45" s="31">
        <f t="shared" si="2"/>
        <v>0</v>
      </c>
      <c r="H45" s="30"/>
      <c r="I45" s="31">
        <f t="shared" si="0"/>
        <v>0</v>
      </c>
      <c r="L45" s="21"/>
    </row>
    <row r="46" spans="1:13" s="1" customFormat="1" ht="15.75">
      <c r="A46" s="14">
        <v>6</v>
      </c>
      <c r="B46" s="22">
        <v>44197</v>
      </c>
      <c r="C46" s="16"/>
      <c r="D46" s="18"/>
      <c r="E46" s="33">
        <f t="shared" si="1"/>
        <v>8300000</v>
      </c>
      <c r="F46" s="33">
        <f>ROUND($E$18/($A$136-$A$46+1),-1)</f>
        <v>91210</v>
      </c>
      <c r="G46" s="31">
        <f t="shared" si="2"/>
        <v>0</v>
      </c>
      <c r="H46" s="30"/>
      <c r="I46" s="31">
        <f t="shared" si="0"/>
        <v>91210</v>
      </c>
      <c r="M46" s="19"/>
    </row>
    <row r="47" spans="1:13" s="1" customFormat="1" ht="15.75">
      <c r="A47" s="14">
        <v>7</v>
      </c>
      <c r="B47" s="15">
        <v>44228</v>
      </c>
      <c r="C47" s="16"/>
      <c r="D47" s="18"/>
      <c r="E47" s="33">
        <f t="shared" si="1"/>
        <v>8208790</v>
      </c>
      <c r="F47" s="33">
        <f t="shared" ref="F47:F110" si="3">ROUND($E$18/($A$136-$A$46+1),-1)</f>
        <v>91210</v>
      </c>
      <c r="G47" s="31">
        <f t="shared" si="2"/>
        <v>0</v>
      </c>
      <c r="H47" s="30"/>
      <c r="I47" s="31">
        <f t="shared" si="0"/>
        <v>91210</v>
      </c>
    </row>
    <row r="48" spans="1:13" s="1" customFormat="1" ht="15.75">
      <c r="A48" s="14">
        <v>8</v>
      </c>
      <c r="B48" s="15">
        <v>44256</v>
      </c>
      <c r="C48" s="16"/>
      <c r="D48" s="18"/>
      <c r="E48" s="33">
        <f>E47+D47-F47</f>
        <v>8117580</v>
      </c>
      <c r="F48" s="33">
        <f t="shared" si="3"/>
        <v>91210</v>
      </c>
      <c r="G48" s="31">
        <f t="shared" si="2"/>
        <v>0</v>
      </c>
      <c r="H48" s="30"/>
      <c r="I48" s="31">
        <f t="shared" si="0"/>
        <v>91210</v>
      </c>
    </row>
    <row r="49" spans="1:9" s="1" customFormat="1" ht="15.75">
      <c r="A49" s="14">
        <v>9</v>
      </c>
      <c r="B49" s="15">
        <v>44287</v>
      </c>
      <c r="C49" s="16"/>
      <c r="D49" s="18"/>
      <c r="E49" s="33">
        <f t="shared" si="1"/>
        <v>8026370</v>
      </c>
      <c r="F49" s="33">
        <f t="shared" si="3"/>
        <v>91210</v>
      </c>
      <c r="G49" s="31">
        <f t="shared" si="2"/>
        <v>0</v>
      </c>
      <c r="H49" s="30"/>
      <c r="I49" s="31">
        <f t="shared" si="0"/>
        <v>91210</v>
      </c>
    </row>
    <row r="50" spans="1:9" s="1" customFormat="1" ht="15.75">
      <c r="A50" s="14">
        <v>10</v>
      </c>
      <c r="B50" s="15">
        <v>44317</v>
      </c>
      <c r="C50" s="16"/>
      <c r="D50" s="18"/>
      <c r="E50" s="33">
        <f t="shared" si="1"/>
        <v>7935160</v>
      </c>
      <c r="F50" s="33">
        <f t="shared" si="3"/>
        <v>91210</v>
      </c>
      <c r="G50" s="31">
        <f t="shared" si="2"/>
        <v>0</v>
      </c>
      <c r="H50" s="30"/>
      <c r="I50" s="31">
        <f t="shared" si="0"/>
        <v>91210</v>
      </c>
    </row>
    <row r="51" spans="1:9" s="1" customFormat="1" ht="15.75">
      <c r="A51" s="14">
        <v>11</v>
      </c>
      <c r="B51" s="15">
        <v>44348</v>
      </c>
      <c r="C51" s="16"/>
      <c r="D51" s="18"/>
      <c r="E51" s="33">
        <f t="shared" si="1"/>
        <v>7843950</v>
      </c>
      <c r="F51" s="33">
        <f t="shared" si="3"/>
        <v>91210</v>
      </c>
      <c r="G51" s="31">
        <f t="shared" si="2"/>
        <v>0</v>
      </c>
      <c r="H51" s="30"/>
      <c r="I51" s="31">
        <f>F51+G51+H51</f>
        <v>91210</v>
      </c>
    </row>
    <row r="52" spans="1:9" s="1" customFormat="1" ht="15.75">
      <c r="A52" s="14">
        <v>12</v>
      </c>
      <c r="B52" s="15">
        <v>44378</v>
      </c>
      <c r="C52" s="16"/>
      <c r="D52" s="18"/>
      <c r="E52" s="33">
        <f t="shared" si="1"/>
        <v>7752740</v>
      </c>
      <c r="F52" s="33">
        <f t="shared" si="3"/>
        <v>91210</v>
      </c>
      <c r="G52" s="31">
        <f t="shared" si="2"/>
        <v>0</v>
      </c>
      <c r="H52" s="30"/>
      <c r="I52" s="31">
        <f t="shared" si="0"/>
        <v>91210</v>
      </c>
    </row>
    <row r="53" spans="1:9" s="1" customFormat="1" ht="15.75">
      <c r="A53" s="14">
        <v>13</v>
      </c>
      <c r="B53" s="15">
        <v>44409</v>
      </c>
      <c r="C53" s="16"/>
      <c r="D53" s="18"/>
      <c r="E53" s="33">
        <f t="shared" si="1"/>
        <v>7661530</v>
      </c>
      <c r="F53" s="33">
        <f t="shared" si="3"/>
        <v>91210</v>
      </c>
      <c r="G53" s="31">
        <f t="shared" si="2"/>
        <v>0</v>
      </c>
      <c r="H53" s="30"/>
      <c r="I53" s="31">
        <f t="shared" si="0"/>
        <v>91210</v>
      </c>
    </row>
    <row r="54" spans="1:9" s="1" customFormat="1" ht="15.75">
      <c r="A54" s="14">
        <v>14</v>
      </c>
      <c r="B54" s="15">
        <v>44440</v>
      </c>
      <c r="C54" s="16"/>
      <c r="D54" s="18"/>
      <c r="E54" s="33">
        <f t="shared" si="1"/>
        <v>7570320</v>
      </c>
      <c r="F54" s="33">
        <f t="shared" si="3"/>
        <v>91210</v>
      </c>
      <c r="G54" s="31">
        <f t="shared" si="2"/>
        <v>0</v>
      </c>
      <c r="H54" s="30"/>
      <c r="I54" s="31">
        <f t="shared" si="0"/>
        <v>91210</v>
      </c>
    </row>
    <row r="55" spans="1:9" s="1" customFormat="1" ht="15.75">
      <c r="A55" s="14">
        <v>15</v>
      </c>
      <c r="B55" s="15">
        <v>44470</v>
      </c>
      <c r="C55" s="16"/>
      <c r="D55" s="18"/>
      <c r="E55" s="33">
        <f t="shared" si="1"/>
        <v>7479110</v>
      </c>
      <c r="F55" s="33">
        <f t="shared" si="3"/>
        <v>91210</v>
      </c>
      <c r="G55" s="31">
        <f t="shared" si="2"/>
        <v>0</v>
      </c>
      <c r="H55" s="30"/>
      <c r="I55" s="31">
        <f t="shared" si="0"/>
        <v>91210</v>
      </c>
    </row>
    <row r="56" spans="1:9" s="1" customFormat="1" ht="15.75">
      <c r="A56" s="14">
        <v>16</v>
      </c>
      <c r="B56" s="15">
        <v>44501</v>
      </c>
      <c r="C56" s="16"/>
      <c r="D56" s="23"/>
      <c r="E56" s="33">
        <f t="shared" si="1"/>
        <v>7387900</v>
      </c>
      <c r="F56" s="33">
        <f>ROUND($E$18/($A$136-$A$46+1),-1)</f>
        <v>91210</v>
      </c>
      <c r="G56" s="31">
        <f t="shared" si="2"/>
        <v>0</v>
      </c>
      <c r="H56" s="23"/>
      <c r="I56" s="31">
        <f t="shared" si="0"/>
        <v>91210</v>
      </c>
    </row>
    <row r="57" spans="1:9" s="1" customFormat="1" ht="15.75">
      <c r="A57" s="14">
        <v>17</v>
      </c>
      <c r="B57" s="15">
        <v>44531</v>
      </c>
      <c r="C57" s="16"/>
      <c r="D57" s="23"/>
      <c r="E57" s="33">
        <f t="shared" si="1"/>
        <v>7296690</v>
      </c>
      <c r="F57" s="33">
        <f t="shared" si="3"/>
        <v>91210</v>
      </c>
      <c r="G57" s="31">
        <f t="shared" si="2"/>
        <v>0</v>
      </c>
      <c r="H57" s="23"/>
      <c r="I57" s="31">
        <f t="shared" si="0"/>
        <v>91210</v>
      </c>
    </row>
    <row r="58" spans="1:9" s="1" customFormat="1" ht="15.75">
      <c r="A58" s="14">
        <v>18</v>
      </c>
      <c r="B58" s="15">
        <v>44562</v>
      </c>
      <c r="C58" s="16"/>
      <c r="D58" s="23"/>
      <c r="E58" s="33">
        <f t="shared" si="1"/>
        <v>7205480</v>
      </c>
      <c r="F58" s="33">
        <f t="shared" si="3"/>
        <v>91210</v>
      </c>
      <c r="G58" s="31">
        <f t="shared" si="2"/>
        <v>0</v>
      </c>
      <c r="H58" s="23"/>
      <c r="I58" s="31">
        <f t="shared" si="0"/>
        <v>91210</v>
      </c>
    </row>
    <row r="59" spans="1:9" s="1" customFormat="1" ht="15.75">
      <c r="A59" s="14">
        <v>19</v>
      </c>
      <c r="B59" s="15">
        <v>44593</v>
      </c>
      <c r="C59" s="16"/>
      <c r="D59" s="23"/>
      <c r="E59" s="33">
        <f t="shared" si="1"/>
        <v>7114270</v>
      </c>
      <c r="F59" s="33">
        <f t="shared" si="3"/>
        <v>91210</v>
      </c>
      <c r="G59" s="31">
        <f t="shared" si="2"/>
        <v>0</v>
      </c>
      <c r="H59" s="23"/>
      <c r="I59" s="31">
        <f t="shared" si="0"/>
        <v>91210</v>
      </c>
    </row>
    <row r="60" spans="1:9" s="1" customFormat="1" ht="15.75">
      <c r="A60" s="14">
        <v>20</v>
      </c>
      <c r="B60" s="15">
        <v>44621</v>
      </c>
      <c r="C60" s="16"/>
      <c r="D60" s="23"/>
      <c r="E60" s="33">
        <f t="shared" si="1"/>
        <v>7023060</v>
      </c>
      <c r="F60" s="33">
        <f t="shared" si="3"/>
        <v>91210</v>
      </c>
      <c r="G60" s="31">
        <f t="shared" si="2"/>
        <v>0</v>
      </c>
      <c r="H60" s="23"/>
      <c r="I60" s="31">
        <f t="shared" si="0"/>
        <v>91210</v>
      </c>
    </row>
    <row r="61" spans="1:9" s="1" customFormat="1" ht="15.75">
      <c r="A61" s="14">
        <v>21</v>
      </c>
      <c r="B61" s="15">
        <v>44652</v>
      </c>
      <c r="C61" s="16"/>
      <c r="D61" s="23"/>
      <c r="E61" s="33">
        <f t="shared" si="1"/>
        <v>6931850</v>
      </c>
      <c r="F61" s="33">
        <f t="shared" si="3"/>
        <v>91210</v>
      </c>
      <c r="G61" s="31">
        <f t="shared" si="2"/>
        <v>0</v>
      </c>
      <c r="H61" s="24"/>
      <c r="I61" s="31">
        <f t="shared" si="0"/>
        <v>91210</v>
      </c>
    </row>
    <row r="62" spans="1:9" s="1" customFormat="1" ht="15.75">
      <c r="A62" s="14">
        <v>22</v>
      </c>
      <c r="B62" s="15">
        <v>44682</v>
      </c>
      <c r="C62" s="16"/>
      <c r="D62" s="23"/>
      <c r="E62" s="33">
        <f t="shared" si="1"/>
        <v>6840640</v>
      </c>
      <c r="F62" s="33">
        <f t="shared" si="3"/>
        <v>91210</v>
      </c>
      <c r="G62" s="31">
        <f t="shared" si="2"/>
        <v>0</v>
      </c>
      <c r="H62" s="24"/>
      <c r="I62" s="31">
        <f t="shared" si="0"/>
        <v>91210</v>
      </c>
    </row>
    <row r="63" spans="1:9" s="1" customFormat="1" ht="15.75">
      <c r="A63" s="14">
        <v>23</v>
      </c>
      <c r="B63" s="15">
        <v>44713</v>
      </c>
      <c r="C63" s="16"/>
      <c r="D63" s="23"/>
      <c r="E63" s="33">
        <f t="shared" si="1"/>
        <v>6749430</v>
      </c>
      <c r="F63" s="33">
        <f t="shared" si="3"/>
        <v>91210</v>
      </c>
      <c r="G63" s="31">
        <f t="shared" si="2"/>
        <v>0</v>
      </c>
      <c r="H63" s="24"/>
      <c r="I63" s="31">
        <f t="shared" si="0"/>
        <v>91210</v>
      </c>
    </row>
    <row r="64" spans="1:9" s="1" customFormat="1" ht="15.75">
      <c r="A64" s="14">
        <v>24</v>
      </c>
      <c r="B64" s="15">
        <v>44743</v>
      </c>
      <c r="C64" s="16"/>
      <c r="D64" s="23"/>
      <c r="E64" s="33">
        <f t="shared" si="1"/>
        <v>6658220</v>
      </c>
      <c r="F64" s="33">
        <f t="shared" si="3"/>
        <v>91210</v>
      </c>
      <c r="G64" s="31">
        <f t="shared" si="2"/>
        <v>0</v>
      </c>
      <c r="H64" s="24"/>
      <c r="I64" s="31">
        <f t="shared" si="0"/>
        <v>91210</v>
      </c>
    </row>
    <row r="65" spans="1:9" s="1" customFormat="1" ht="15.75">
      <c r="A65" s="14">
        <v>25</v>
      </c>
      <c r="B65" s="15">
        <v>44774</v>
      </c>
      <c r="C65" s="16"/>
      <c r="D65" s="23"/>
      <c r="E65" s="33">
        <f t="shared" si="1"/>
        <v>6567010</v>
      </c>
      <c r="F65" s="33">
        <f t="shared" si="3"/>
        <v>91210</v>
      </c>
      <c r="G65" s="31">
        <f>ROUND(E65*$E$19/360*(B65-B64),2)</f>
        <v>0</v>
      </c>
      <c r="H65" s="24"/>
      <c r="I65" s="31">
        <f t="shared" si="0"/>
        <v>91210</v>
      </c>
    </row>
    <row r="66" spans="1:9" s="1" customFormat="1" ht="15.75">
      <c r="A66" s="14">
        <v>26</v>
      </c>
      <c r="B66" s="15">
        <v>44805</v>
      </c>
      <c r="C66" s="16"/>
      <c r="D66" s="23"/>
      <c r="E66" s="33">
        <f t="shared" si="1"/>
        <v>6475800</v>
      </c>
      <c r="F66" s="33">
        <f t="shared" si="3"/>
        <v>91210</v>
      </c>
      <c r="G66" s="31">
        <f t="shared" si="2"/>
        <v>0</v>
      </c>
      <c r="H66" s="24"/>
      <c r="I66" s="31">
        <f t="shared" si="0"/>
        <v>91210</v>
      </c>
    </row>
    <row r="67" spans="1:9" s="1" customFormat="1" ht="15.75">
      <c r="A67" s="14">
        <v>27</v>
      </c>
      <c r="B67" s="15">
        <v>44835</v>
      </c>
      <c r="C67" s="16"/>
      <c r="D67" s="23"/>
      <c r="E67" s="33">
        <f t="shared" si="1"/>
        <v>6384590</v>
      </c>
      <c r="F67" s="33">
        <f t="shared" si="3"/>
        <v>91210</v>
      </c>
      <c r="G67" s="31">
        <f t="shared" si="2"/>
        <v>0</v>
      </c>
      <c r="H67" s="24"/>
      <c r="I67" s="31">
        <f t="shared" si="0"/>
        <v>91210</v>
      </c>
    </row>
    <row r="68" spans="1:9" s="1" customFormat="1" ht="15.75">
      <c r="A68" s="14">
        <v>28</v>
      </c>
      <c r="B68" s="15">
        <v>44866</v>
      </c>
      <c r="C68" s="16"/>
      <c r="D68" s="23"/>
      <c r="E68" s="33">
        <f t="shared" si="1"/>
        <v>6293380</v>
      </c>
      <c r="F68" s="33">
        <f t="shared" si="3"/>
        <v>91210</v>
      </c>
      <c r="G68" s="31">
        <f>ROUND(E68*$E$19/360*(B68-B67),2)</f>
        <v>0</v>
      </c>
      <c r="H68" s="24"/>
      <c r="I68" s="31">
        <f t="shared" si="0"/>
        <v>91210</v>
      </c>
    </row>
    <row r="69" spans="1:9" s="1" customFormat="1" ht="15.75">
      <c r="A69" s="14">
        <v>29</v>
      </c>
      <c r="B69" s="15">
        <v>44896</v>
      </c>
      <c r="C69" s="16"/>
      <c r="D69" s="23"/>
      <c r="E69" s="33">
        <f t="shared" si="1"/>
        <v>6202170</v>
      </c>
      <c r="F69" s="33">
        <f t="shared" si="3"/>
        <v>91210</v>
      </c>
      <c r="G69" s="31">
        <f t="shared" si="2"/>
        <v>0</v>
      </c>
      <c r="H69" s="24"/>
      <c r="I69" s="31">
        <f t="shared" si="0"/>
        <v>91210</v>
      </c>
    </row>
    <row r="70" spans="1:9" s="1" customFormat="1" ht="15.75">
      <c r="A70" s="14">
        <v>30</v>
      </c>
      <c r="B70" s="15">
        <v>44927</v>
      </c>
      <c r="C70" s="15"/>
      <c r="D70" s="23"/>
      <c r="E70" s="33">
        <f t="shared" si="1"/>
        <v>6110960</v>
      </c>
      <c r="F70" s="33">
        <f t="shared" si="3"/>
        <v>91210</v>
      </c>
      <c r="G70" s="31">
        <f>ROUND(E70*$E$19/360*(B70-B69),2)</f>
        <v>0</v>
      </c>
      <c r="H70" s="24"/>
      <c r="I70" s="31">
        <f t="shared" si="0"/>
        <v>91210</v>
      </c>
    </row>
    <row r="71" spans="1:9" s="1" customFormat="1" ht="15.75">
      <c r="A71" s="14">
        <v>31</v>
      </c>
      <c r="B71" s="15">
        <v>44958</v>
      </c>
      <c r="C71" s="15"/>
      <c r="D71" s="23"/>
      <c r="E71" s="33">
        <f t="shared" si="1"/>
        <v>6019750</v>
      </c>
      <c r="F71" s="33">
        <f t="shared" si="3"/>
        <v>91210</v>
      </c>
      <c r="G71" s="31">
        <f t="shared" si="2"/>
        <v>0</v>
      </c>
      <c r="H71" s="24"/>
      <c r="I71" s="31">
        <f t="shared" si="0"/>
        <v>91210</v>
      </c>
    </row>
    <row r="72" spans="1:9" s="1" customFormat="1" ht="15.75">
      <c r="A72" s="14">
        <v>32</v>
      </c>
      <c r="B72" s="15">
        <v>44986</v>
      </c>
      <c r="C72" s="15"/>
      <c r="D72" s="23"/>
      <c r="E72" s="33">
        <f t="shared" si="1"/>
        <v>5928540</v>
      </c>
      <c r="F72" s="33">
        <f t="shared" si="3"/>
        <v>91210</v>
      </c>
      <c r="G72" s="31">
        <f t="shared" si="2"/>
        <v>0</v>
      </c>
      <c r="H72" s="24"/>
      <c r="I72" s="31">
        <f t="shared" si="0"/>
        <v>91210</v>
      </c>
    </row>
    <row r="73" spans="1:9" s="1" customFormat="1" ht="15.75">
      <c r="A73" s="14">
        <v>33</v>
      </c>
      <c r="B73" s="15">
        <v>45017</v>
      </c>
      <c r="C73" s="15"/>
      <c r="D73" s="23"/>
      <c r="E73" s="33">
        <f t="shared" si="1"/>
        <v>5837330</v>
      </c>
      <c r="F73" s="33">
        <f t="shared" si="3"/>
        <v>91210</v>
      </c>
      <c r="G73" s="31">
        <f t="shared" si="2"/>
        <v>0</v>
      </c>
      <c r="H73" s="24"/>
      <c r="I73" s="31">
        <f t="shared" si="0"/>
        <v>91210</v>
      </c>
    </row>
    <row r="74" spans="1:9" s="1" customFormat="1" ht="15.75">
      <c r="A74" s="14">
        <v>34</v>
      </c>
      <c r="B74" s="15">
        <v>45047</v>
      </c>
      <c r="C74" s="15"/>
      <c r="D74" s="23"/>
      <c r="E74" s="33">
        <f t="shared" si="1"/>
        <v>5746120</v>
      </c>
      <c r="F74" s="33">
        <f t="shared" si="3"/>
        <v>91210</v>
      </c>
      <c r="G74" s="31">
        <f t="shared" si="2"/>
        <v>0</v>
      </c>
      <c r="H74" s="24"/>
      <c r="I74" s="31">
        <f t="shared" si="0"/>
        <v>91210</v>
      </c>
    </row>
    <row r="75" spans="1:9" s="1" customFormat="1" ht="15.75">
      <c r="A75" s="14">
        <v>35</v>
      </c>
      <c r="B75" s="15">
        <v>45078</v>
      </c>
      <c r="C75" s="15"/>
      <c r="D75" s="23"/>
      <c r="E75" s="33">
        <f t="shared" si="1"/>
        <v>5654910</v>
      </c>
      <c r="F75" s="33">
        <f t="shared" si="3"/>
        <v>91210</v>
      </c>
      <c r="G75" s="31">
        <f t="shared" si="2"/>
        <v>0</v>
      </c>
      <c r="H75" s="24"/>
      <c r="I75" s="31">
        <f t="shared" si="0"/>
        <v>91210</v>
      </c>
    </row>
    <row r="76" spans="1:9" s="1" customFormat="1" ht="15.75">
      <c r="A76" s="14">
        <v>36</v>
      </c>
      <c r="B76" s="15">
        <v>45108</v>
      </c>
      <c r="C76" s="15"/>
      <c r="D76" s="23"/>
      <c r="E76" s="33">
        <f t="shared" si="1"/>
        <v>5563700</v>
      </c>
      <c r="F76" s="33">
        <f t="shared" si="3"/>
        <v>91210</v>
      </c>
      <c r="G76" s="31">
        <f t="shared" si="2"/>
        <v>0</v>
      </c>
      <c r="H76" s="24"/>
      <c r="I76" s="31">
        <f t="shared" si="0"/>
        <v>91210</v>
      </c>
    </row>
    <row r="77" spans="1:9" s="1" customFormat="1" ht="15.75">
      <c r="A77" s="14">
        <v>37</v>
      </c>
      <c r="B77" s="15">
        <v>45139</v>
      </c>
      <c r="C77" s="15"/>
      <c r="D77" s="23"/>
      <c r="E77" s="33">
        <f t="shared" si="1"/>
        <v>5472490</v>
      </c>
      <c r="F77" s="33">
        <f t="shared" si="3"/>
        <v>91210</v>
      </c>
      <c r="G77" s="31">
        <f t="shared" si="2"/>
        <v>0</v>
      </c>
      <c r="H77" s="24"/>
      <c r="I77" s="31">
        <f t="shared" si="0"/>
        <v>91210</v>
      </c>
    </row>
    <row r="78" spans="1:9" s="1" customFormat="1" ht="15.75">
      <c r="A78" s="14">
        <v>38</v>
      </c>
      <c r="B78" s="15">
        <v>45170</v>
      </c>
      <c r="C78" s="15"/>
      <c r="D78" s="23"/>
      <c r="E78" s="33">
        <f t="shared" si="1"/>
        <v>5381280</v>
      </c>
      <c r="F78" s="33">
        <f t="shared" si="3"/>
        <v>91210</v>
      </c>
      <c r="G78" s="31">
        <f t="shared" si="2"/>
        <v>0</v>
      </c>
      <c r="H78" s="24"/>
      <c r="I78" s="31">
        <f t="shared" si="0"/>
        <v>91210</v>
      </c>
    </row>
    <row r="79" spans="1:9" s="1" customFormat="1" ht="15.75">
      <c r="A79" s="14">
        <v>39</v>
      </c>
      <c r="B79" s="15">
        <v>45200</v>
      </c>
      <c r="C79" s="15"/>
      <c r="D79" s="23"/>
      <c r="E79" s="33">
        <f t="shared" si="1"/>
        <v>5290070</v>
      </c>
      <c r="F79" s="33">
        <f t="shared" si="3"/>
        <v>91210</v>
      </c>
      <c r="G79" s="31">
        <f t="shared" si="2"/>
        <v>0</v>
      </c>
      <c r="H79" s="24"/>
      <c r="I79" s="31">
        <f t="shared" si="0"/>
        <v>91210</v>
      </c>
    </row>
    <row r="80" spans="1:9" s="1" customFormat="1" ht="15.75">
      <c r="A80" s="14">
        <v>40</v>
      </c>
      <c r="B80" s="15">
        <v>45231</v>
      </c>
      <c r="C80" s="15"/>
      <c r="D80" s="23"/>
      <c r="E80" s="33">
        <f t="shared" si="1"/>
        <v>5198860</v>
      </c>
      <c r="F80" s="33">
        <f t="shared" si="3"/>
        <v>91210</v>
      </c>
      <c r="G80" s="31">
        <f t="shared" si="2"/>
        <v>0</v>
      </c>
      <c r="H80" s="24"/>
      <c r="I80" s="31">
        <f t="shared" si="0"/>
        <v>91210</v>
      </c>
    </row>
    <row r="81" spans="1:9" s="1" customFormat="1" ht="15.75">
      <c r="A81" s="14">
        <v>41</v>
      </c>
      <c r="B81" s="15">
        <v>45261</v>
      </c>
      <c r="C81" s="15"/>
      <c r="D81" s="23"/>
      <c r="E81" s="33">
        <f t="shared" si="1"/>
        <v>5107650</v>
      </c>
      <c r="F81" s="33">
        <f t="shared" si="3"/>
        <v>91210</v>
      </c>
      <c r="G81" s="31">
        <f t="shared" si="2"/>
        <v>0</v>
      </c>
      <c r="H81" s="24"/>
      <c r="I81" s="31">
        <f t="shared" si="0"/>
        <v>91210</v>
      </c>
    </row>
    <row r="82" spans="1:9" s="1" customFormat="1" ht="15.75">
      <c r="A82" s="14">
        <v>42</v>
      </c>
      <c r="B82" s="15">
        <v>45292</v>
      </c>
      <c r="C82" s="15"/>
      <c r="D82" s="23"/>
      <c r="E82" s="33">
        <f t="shared" si="1"/>
        <v>5016440</v>
      </c>
      <c r="F82" s="33">
        <f t="shared" si="3"/>
        <v>91210</v>
      </c>
      <c r="G82" s="31">
        <f t="shared" si="2"/>
        <v>0</v>
      </c>
      <c r="H82" s="24"/>
      <c r="I82" s="31">
        <f t="shared" si="0"/>
        <v>91210</v>
      </c>
    </row>
    <row r="83" spans="1:9" s="1" customFormat="1" ht="15.75">
      <c r="A83" s="14">
        <v>43</v>
      </c>
      <c r="B83" s="15">
        <v>45323</v>
      </c>
      <c r="C83" s="15"/>
      <c r="D83" s="23"/>
      <c r="E83" s="33">
        <f t="shared" si="1"/>
        <v>4925230</v>
      </c>
      <c r="F83" s="33">
        <f t="shared" si="3"/>
        <v>91210</v>
      </c>
      <c r="G83" s="31">
        <f t="shared" si="2"/>
        <v>0</v>
      </c>
      <c r="H83" s="24"/>
      <c r="I83" s="31">
        <f t="shared" si="0"/>
        <v>91210</v>
      </c>
    </row>
    <row r="84" spans="1:9" s="1" customFormat="1" ht="15.75">
      <c r="A84" s="14">
        <v>44</v>
      </c>
      <c r="B84" s="15">
        <v>45352</v>
      </c>
      <c r="C84" s="15"/>
      <c r="D84" s="23"/>
      <c r="E84" s="33">
        <f t="shared" si="1"/>
        <v>4834020</v>
      </c>
      <c r="F84" s="33">
        <f t="shared" si="3"/>
        <v>91210</v>
      </c>
      <c r="G84" s="31">
        <f t="shared" si="2"/>
        <v>0</v>
      </c>
      <c r="H84" s="24"/>
      <c r="I84" s="31">
        <f t="shared" si="0"/>
        <v>91210</v>
      </c>
    </row>
    <row r="85" spans="1:9" s="1" customFormat="1" ht="15.75">
      <c r="A85" s="14">
        <v>45</v>
      </c>
      <c r="B85" s="15">
        <v>45383</v>
      </c>
      <c r="C85" s="15"/>
      <c r="D85" s="23"/>
      <c r="E85" s="33">
        <f t="shared" si="1"/>
        <v>4742810</v>
      </c>
      <c r="F85" s="33">
        <f t="shared" si="3"/>
        <v>91210</v>
      </c>
      <c r="G85" s="31">
        <f t="shared" si="2"/>
        <v>0</v>
      </c>
      <c r="H85" s="24"/>
      <c r="I85" s="31">
        <f t="shared" si="0"/>
        <v>91210</v>
      </c>
    </row>
    <row r="86" spans="1:9" s="1" customFormat="1" ht="15.75">
      <c r="A86" s="14">
        <v>46</v>
      </c>
      <c r="B86" s="15">
        <v>45413</v>
      </c>
      <c r="C86" s="15"/>
      <c r="D86" s="23"/>
      <c r="E86" s="33">
        <f t="shared" si="1"/>
        <v>4651600</v>
      </c>
      <c r="F86" s="33">
        <f t="shared" si="3"/>
        <v>91210</v>
      </c>
      <c r="G86" s="31">
        <f t="shared" si="2"/>
        <v>0</v>
      </c>
      <c r="H86" s="24"/>
      <c r="I86" s="31">
        <f t="shared" si="0"/>
        <v>91210</v>
      </c>
    </row>
    <row r="87" spans="1:9" s="1" customFormat="1" ht="15.75">
      <c r="A87" s="14">
        <v>47</v>
      </c>
      <c r="B87" s="15">
        <v>45444</v>
      </c>
      <c r="C87" s="15"/>
      <c r="D87" s="23"/>
      <c r="E87" s="33">
        <f t="shared" si="1"/>
        <v>4560390</v>
      </c>
      <c r="F87" s="33">
        <f t="shared" si="3"/>
        <v>91210</v>
      </c>
      <c r="G87" s="31">
        <f t="shared" si="2"/>
        <v>0</v>
      </c>
      <c r="H87" s="24"/>
      <c r="I87" s="31">
        <f t="shared" si="0"/>
        <v>91210</v>
      </c>
    </row>
    <row r="88" spans="1:9" s="1" customFormat="1" ht="15.75">
      <c r="A88" s="14">
        <v>48</v>
      </c>
      <c r="B88" s="15">
        <v>45474</v>
      </c>
      <c r="C88" s="15"/>
      <c r="D88" s="23"/>
      <c r="E88" s="33">
        <f t="shared" si="1"/>
        <v>4469180</v>
      </c>
      <c r="F88" s="33">
        <f t="shared" si="3"/>
        <v>91210</v>
      </c>
      <c r="G88" s="31">
        <f t="shared" si="2"/>
        <v>0</v>
      </c>
      <c r="H88" s="24"/>
      <c r="I88" s="31">
        <f t="shared" si="0"/>
        <v>91210</v>
      </c>
    </row>
    <row r="89" spans="1:9" s="1" customFormat="1" ht="15.75">
      <c r="A89" s="14">
        <v>49</v>
      </c>
      <c r="B89" s="15">
        <v>45505</v>
      </c>
      <c r="C89" s="15"/>
      <c r="D89" s="23"/>
      <c r="E89" s="33">
        <f t="shared" si="1"/>
        <v>4377970</v>
      </c>
      <c r="F89" s="33">
        <f t="shared" si="3"/>
        <v>91210</v>
      </c>
      <c r="G89" s="31">
        <f t="shared" si="2"/>
        <v>0</v>
      </c>
      <c r="H89" s="24"/>
      <c r="I89" s="31">
        <f t="shared" si="0"/>
        <v>91210</v>
      </c>
    </row>
    <row r="90" spans="1:9" s="1" customFormat="1" ht="15.75">
      <c r="A90" s="14">
        <v>50</v>
      </c>
      <c r="B90" s="15">
        <v>45536</v>
      </c>
      <c r="C90" s="15"/>
      <c r="D90" s="23"/>
      <c r="E90" s="33">
        <f t="shared" si="1"/>
        <v>4286760</v>
      </c>
      <c r="F90" s="33">
        <f t="shared" si="3"/>
        <v>91210</v>
      </c>
      <c r="G90" s="31">
        <f t="shared" si="2"/>
        <v>0</v>
      </c>
      <c r="H90" s="24"/>
      <c r="I90" s="31">
        <f t="shared" si="0"/>
        <v>91210</v>
      </c>
    </row>
    <row r="91" spans="1:9" s="1" customFormat="1" ht="15.75">
      <c r="A91" s="14">
        <v>51</v>
      </c>
      <c r="B91" s="15">
        <v>45566</v>
      </c>
      <c r="C91" s="15"/>
      <c r="D91" s="23"/>
      <c r="E91" s="33">
        <f t="shared" si="1"/>
        <v>4195550</v>
      </c>
      <c r="F91" s="33">
        <f t="shared" si="3"/>
        <v>91210</v>
      </c>
      <c r="G91" s="31">
        <f t="shared" si="2"/>
        <v>0</v>
      </c>
      <c r="H91" s="24"/>
      <c r="I91" s="31">
        <f t="shared" si="0"/>
        <v>91210</v>
      </c>
    </row>
    <row r="92" spans="1:9" s="1" customFormat="1" ht="15.75">
      <c r="A92" s="14">
        <v>52</v>
      </c>
      <c r="B92" s="15">
        <v>45597</v>
      </c>
      <c r="C92" s="15"/>
      <c r="D92" s="23"/>
      <c r="E92" s="33">
        <f t="shared" si="1"/>
        <v>4104340</v>
      </c>
      <c r="F92" s="33">
        <f t="shared" si="3"/>
        <v>91210</v>
      </c>
      <c r="G92" s="31">
        <f t="shared" si="2"/>
        <v>0</v>
      </c>
      <c r="H92" s="24"/>
      <c r="I92" s="31">
        <f t="shared" si="0"/>
        <v>91210</v>
      </c>
    </row>
    <row r="93" spans="1:9" s="1" customFormat="1" ht="15.75">
      <c r="A93" s="14">
        <v>53</v>
      </c>
      <c r="B93" s="15">
        <v>45627</v>
      </c>
      <c r="C93" s="15"/>
      <c r="D93" s="23"/>
      <c r="E93" s="33">
        <f t="shared" si="1"/>
        <v>4013130</v>
      </c>
      <c r="F93" s="33">
        <f t="shared" si="3"/>
        <v>91210</v>
      </c>
      <c r="G93" s="31">
        <f t="shared" si="2"/>
        <v>0</v>
      </c>
      <c r="H93" s="24"/>
      <c r="I93" s="31">
        <f t="shared" si="0"/>
        <v>91210</v>
      </c>
    </row>
    <row r="94" spans="1:9" s="1" customFormat="1" ht="15.75">
      <c r="A94" s="14">
        <v>54</v>
      </c>
      <c r="B94" s="15">
        <v>45658</v>
      </c>
      <c r="C94" s="15"/>
      <c r="D94" s="23"/>
      <c r="E94" s="33">
        <f t="shared" si="1"/>
        <v>3921920</v>
      </c>
      <c r="F94" s="33">
        <f t="shared" si="3"/>
        <v>91210</v>
      </c>
      <c r="G94" s="31">
        <f t="shared" si="2"/>
        <v>0</v>
      </c>
      <c r="H94" s="24"/>
      <c r="I94" s="31">
        <f t="shared" si="0"/>
        <v>91210</v>
      </c>
    </row>
    <row r="95" spans="1:9" s="1" customFormat="1" ht="15.75">
      <c r="A95" s="14">
        <v>55</v>
      </c>
      <c r="B95" s="15">
        <v>45689</v>
      </c>
      <c r="C95" s="15"/>
      <c r="D95" s="23"/>
      <c r="E95" s="33">
        <f t="shared" si="1"/>
        <v>3830710</v>
      </c>
      <c r="F95" s="33">
        <f t="shared" si="3"/>
        <v>91210</v>
      </c>
      <c r="G95" s="31">
        <f t="shared" si="2"/>
        <v>0</v>
      </c>
      <c r="H95" s="24"/>
      <c r="I95" s="31">
        <f t="shared" si="0"/>
        <v>91210</v>
      </c>
    </row>
    <row r="96" spans="1:9" s="1" customFormat="1" ht="15.75">
      <c r="A96" s="14">
        <v>56</v>
      </c>
      <c r="B96" s="15">
        <v>45717</v>
      </c>
      <c r="C96" s="15"/>
      <c r="D96" s="23"/>
      <c r="E96" s="33">
        <f t="shared" si="1"/>
        <v>3739500</v>
      </c>
      <c r="F96" s="33">
        <f t="shared" si="3"/>
        <v>91210</v>
      </c>
      <c r="G96" s="31">
        <f t="shared" si="2"/>
        <v>0</v>
      </c>
      <c r="H96" s="24"/>
      <c r="I96" s="31">
        <f t="shared" si="0"/>
        <v>91210</v>
      </c>
    </row>
    <row r="97" spans="1:9" s="1" customFormat="1" ht="15.75">
      <c r="A97" s="14">
        <v>57</v>
      </c>
      <c r="B97" s="15">
        <v>45748</v>
      </c>
      <c r="C97" s="15"/>
      <c r="D97" s="23"/>
      <c r="E97" s="33">
        <f t="shared" si="1"/>
        <v>3648290</v>
      </c>
      <c r="F97" s="33">
        <f t="shared" si="3"/>
        <v>91210</v>
      </c>
      <c r="G97" s="31">
        <f t="shared" si="2"/>
        <v>0</v>
      </c>
      <c r="H97" s="24"/>
      <c r="I97" s="31">
        <f t="shared" si="0"/>
        <v>91210</v>
      </c>
    </row>
    <row r="98" spans="1:9" s="1" customFormat="1" ht="15.75">
      <c r="A98" s="14">
        <v>58</v>
      </c>
      <c r="B98" s="15">
        <v>45778</v>
      </c>
      <c r="C98" s="15"/>
      <c r="D98" s="23"/>
      <c r="E98" s="33">
        <f t="shared" si="1"/>
        <v>3557080</v>
      </c>
      <c r="F98" s="33">
        <f t="shared" si="3"/>
        <v>91210</v>
      </c>
      <c r="G98" s="31">
        <f t="shared" si="2"/>
        <v>0</v>
      </c>
      <c r="H98" s="24"/>
      <c r="I98" s="31">
        <f t="shared" si="0"/>
        <v>91210</v>
      </c>
    </row>
    <row r="99" spans="1:9" s="1" customFormat="1" ht="15.75">
      <c r="A99" s="14">
        <v>59</v>
      </c>
      <c r="B99" s="15">
        <v>45809</v>
      </c>
      <c r="C99" s="15"/>
      <c r="D99" s="23"/>
      <c r="E99" s="33">
        <f t="shared" si="1"/>
        <v>3465870</v>
      </c>
      <c r="F99" s="33">
        <f t="shared" si="3"/>
        <v>91210</v>
      </c>
      <c r="G99" s="31">
        <f t="shared" si="2"/>
        <v>0</v>
      </c>
      <c r="H99" s="24"/>
      <c r="I99" s="31">
        <f t="shared" si="0"/>
        <v>91210</v>
      </c>
    </row>
    <row r="100" spans="1:9" s="1" customFormat="1" ht="15.75">
      <c r="A100" s="14">
        <v>60</v>
      </c>
      <c r="B100" s="15">
        <v>45839</v>
      </c>
      <c r="C100" s="15"/>
      <c r="D100" s="23"/>
      <c r="E100" s="33">
        <f t="shared" si="1"/>
        <v>3374660</v>
      </c>
      <c r="F100" s="33">
        <f t="shared" si="3"/>
        <v>91210</v>
      </c>
      <c r="G100" s="31">
        <f t="shared" si="2"/>
        <v>0</v>
      </c>
      <c r="H100" s="24"/>
      <c r="I100" s="31">
        <f t="shared" si="0"/>
        <v>91210</v>
      </c>
    </row>
    <row r="101" spans="1:9" s="1" customFormat="1" ht="15.75">
      <c r="A101" s="14">
        <v>61</v>
      </c>
      <c r="B101" s="15">
        <v>45870</v>
      </c>
      <c r="C101" s="15"/>
      <c r="D101" s="23"/>
      <c r="E101" s="33">
        <f t="shared" si="1"/>
        <v>3283450</v>
      </c>
      <c r="F101" s="33">
        <f t="shared" si="3"/>
        <v>91210</v>
      </c>
      <c r="G101" s="31">
        <f t="shared" si="2"/>
        <v>0</v>
      </c>
      <c r="H101" s="24"/>
      <c r="I101" s="31">
        <f t="shared" si="0"/>
        <v>91210</v>
      </c>
    </row>
    <row r="102" spans="1:9" s="1" customFormat="1" ht="15.75">
      <c r="A102" s="14">
        <v>62</v>
      </c>
      <c r="B102" s="15">
        <v>45901</v>
      </c>
      <c r="C102" s="15"/>
      <c r="D102" s="23"/>
      <c r="E102" s="33">
        <f t="shared" si="1"/>
        <v>3192240</v>
      </c>
      <c r="F102" s="33">
        <f t="shared" si="3"/>
        <v>91210</v>
      </c>
      <c r="G102" s="31">
        <f t="shared" si="2"/>
        <v>0</v>
      </c>
      <c r="H102" s="24"/>
      <c r="I102" s="31">
        <f t="shared" si="0"/>
        <v>91210</v>
      </c>
    </row>
    <row r="103" spans="1:9" s="1" customFormat="1" ht="15.75">
      <c r="A103" s="14">
        <v>63</v>
      </c>
      <c r="B103" s="15">
        <v>45931</v>
      </c>
      <c r="C103" s="15"/>
      <c r="D103" s="23"/>
      <c r="E103" s="33">
        <f t="shared" si="1"/>
        <v>3101030</v>
      </c>
      <c r="F103" s="33">
        <f t="shared" si="3"/>
        <v>91210</v>
      </c>
      <c r="G103" s="31">
        <f t="shared" si="2"/>
        <v>0</v>
      </c>
      <c r="H103" s="24"/>
      <c r="I103" s="31">
        <f t="shared" si="0"/>
        <v>91210</v>
      </c>
    </row>
    <row r="104" spans="1:9" s="1" customFormat="1" ht="15.75">
      <c r="A104" s="14">
        <v>64</v>
      </c>
      <c r="B104" s="15">
        <v>45962</v>
      </c>
      <c r="C104" s="15"/>
      <c r="D104" s="23"/>
      <c r="E104" s="33">
        <f t="shared" si="1"/>
        <v>3009820</v>
      </c>
      <c r="F104" s="33">
        <f t="shared" si="3"/>
        <v>91210</v>
      </c>
      <c r="G104" s="31">
        <f t="shared" si="2"/>
        <v>0</v>
      </c>
      <c r="H104" s="24"/>
      <c r="I104" s="31">
        <f t="shared" si="0"/>
        <v>91210</v>
      </c>
    </row>
    <row r="105" spans="1:9" s="1" customFormat="1" ht="15.75">
      <c r="A105" s="14">
        <v>65</v>
      </c>
      <c r="B105" s="15">
        <v>45992</v>
      </c>
      <c r="C105" s="15"/>
      <c r="D105" s="23"/>
      <c r="E105" s="33">
        <f t="shared" si="1"/>
        <v>2918610</v>
      </c>
      <c r="F105" s="33">
        <f t="shared" si="3"/>
        <v>91210</v>
      </c>
      <c r="G105" s="31">
        <f t="shared" si="2"/>
        <v>0</v>
      </c>
      <c r="H105" s="24"/>
      <c r="I105" s="31">
        <f t="shared" si="0"/>
        <v>91210</v>
      </c>
    </row>
    <row r="106" spans="1:9" s="1" customFormat="1" ht="15.75">
      <c r="A106" s="14">
        <v>66</v>
      </c>
      <c r="B106" s="15">
        <v>46023</v>
      </c>
      <c r="C106" s="15"/>
      <c r="D106" s="23"/>
      <c r="E106" s="33">
        <f t="shared" si="1"/>
        <v>2827400</v>
      </c>
      <c r="F106" s="33">
        <f t="shared" si="3"/>
        <v>91210</v>
      </c>
      <c r="G106" s="31">
        <f t="shared" si="2"/>
        <v>0</v>
      </c>
      <c r="H106" s="24"/>
      <c r="I106" s="31">
        <f t="shared" ref="I106:I136" si="4">F106+G106+H106</f>
        <v>91210</v>
      </c>
    </row>
    <row r="107" spans="1:9" s="1" customFormat="1" ht="15.75">
      <c r="A107" s="14">
        <v>67</v>
      </c>
      <c r="B107" s="15">
        <v>46054</v>
      </c>
      <c r="C107" s="15"/>
      <c r="D107" s="23"/>
      <c r="E107" s="33">
        <f t="shared" ref="E107:E136" si="5">E106+D106-F106</f>
        <v>2736190</v>
      </c>
      <c r="F107" s="33">
        <f t="shared" si="3"/>
        <v>91210</v>
      </c>
      <c r="G107" s="31">
        <f t="shared" ref="G107:G136" si="6">ROUND(E107*$E$19/360*(B107-B106),2)</f>
        <v>0</v>
      </c>
      <c r="H107" s="24"/>
      <c r="I107" s="31">
        <f t="shared" si="4"/>
        <v>91210</v>
      </c>
    </row>
    <row r="108" spans="1:9" s="1" customFormat="1" ht="15.75">
      <c r="A108" s="14">
        <v>68</v>
      </c>
      <c r="B108" s="15">
        <v>46082</v>
      </c>
      <c r="C108" s="15"/>
      <c r="D108" s="23"/>
      <c r="E108" s="33">
        <f t="shared" si="5"/>
        <v>2644980</v>
      </c>
      <c r="F108" s="33">
        <f t="shared" si="3"/>
        <v>91210</v>
      </c>
      <c r="G108" s="31">
        <f t="shared" si="6"/>
        <v>0</v>
      </c>
      <c r="H108" s="24"/>
      <c r="I108" s="31">
        <f t="shared" si="4"/>
        <v>91210</v>
      </c>
    </row>
    <row r="109" spans="1:9" s="1" customFormat="1" ht="15.75">
      <c r="A109" s="14">
        <v>69</v>
      </c>
      <c r="B109" s="15">
        <v>46113</v>
      </c>
      <c r="C109" s="15"/>
      <c r="D109" s="23"/>
      <c r="E109" s="33">
        <f t="shared" si="5"/>
        <v>2553770</v>
      </c>
      <c r="F109" s="33">
        <f t="shared" si="3"/>
        <v>91210</v>
      </c>
      <c r="G109" s="31">
        <f t="shared" si="6"/>
        <v>0</v>
      </c>
      <c r="H109" s="24"/>
      <c r="I109" s="31">
        <f t="shared" si="4"/>
        <v>91210</v>
      </c>
    </row>
    <row r="110" spans="1:9" s="1" customFormat="1" ht="15.75">
      <c r="A110" s="14">
        <v>70</v>
      </c>
      <c r="B110" s="15">
        <v>46143</v>
      </c>
      <c r="C110" s="15"/>
      <c r="D110" s="23"/>
      <c r="E110" s="33">
        <f t="shared" si="5"/>
        <v>2462560</v>
      </c>
      <c r="F110" s="33">
        <f t="shared" si="3"/>
        <v>91210</v>
      </c>
      <c r="G110" s="31">
        <f t="shared" si="6"/>
        <v>0</v>
      </c>
      <c r="H110" s="24"/>
      <c r="I110" s="31">
        <f t="shared" si="4"/>
        <v>91210</v>
      </c>
    </row>
    <row r="111" spans="1:9" s="1" customFormat="1" ht="15.75">
      <c r="A111" s="14">
        <v>71</v>
      </c>
      <c r="B111" s="15">
        <v>46174</v>
      </c>
      <c r="C111" s="15"/>
      <c r="D111" s="23"/>
      <c r="E111" s="33">
        <f t="shared" si="5"/>
        <v>2371350</v>
      </c>
      <c r="F111" s="33">
        <f t="shared" ref="F111:F135" si="7">ROUND($E$18/($A$136-$A$46+1),-1)</f>
        <v>91210</v>
      </c>
      <c r="G111" s="31">
        <f t="shared" si="6"/>
        <v>0</v>
      </c>
      <c r="H111" s="24"/>
      <c r="I111" s="31">
        <f t="shared" si="4"/>
        <v>91210</v>
      </c>
    </row>
    <row r="112" spans="1:9" s="1" customFormat="1" ht="15.75">
      <c r="A112" s="14">
        <v>72</v>
      </c>
      <c r="B112" s="15">
        <v>46204</v>
      </c>
      <c r="C112" s="15"/>
      <c r="D112" s="23"/>
      <c r="E112" s="33">
        <f t="shared" si="5"/>
        <v>2280140</v>
      </c>
      <c r="F112" s="33">
        <f t="shared" si="7"/>
        <v>91210</v>
      </c>
      <c r="G112" s="31">
        <f t="shared" si="6"/>
        <v>0</v>
      </c>
      <c r="H112" s="24"/>
      <c r="I112" s="31">
        <f t="shared" si="4"/>
        <v>91210</v>
      </c>
    </row>
    <row r="113" spans="1:9" s="1" customFormat="1" ht="15.75">
      <c r="A113" s="14">
        <v>73</v>
      </c>
      <c r="B113" s="15">
        <v>46235</v>
      </c>
      <c r="C113" s="15"/>
      <c r="D113" s="23"/>
      <c r="E113" s="33">
        <f t="shared" si="5"/>
        <v>2188930</v>
      </c>
      <c r="F113" s="33">
        <f t="shared" si="7"/>
        <v>91210</v>
      </c>
      <c r="G113" s="31">
        <f t="shared" si="6"/>
        <v>0</v>
      </c>
      <c r="H113" s="24"/>
      <c r="I113" s="31">
        <f t="shared" si="4"/>
        <v>91210</v>
      </c>
    </row>
    <row r="114" spans="1:9" s="1" customFormat="1" ht="15.75">
      <c r="A114" s="14">
        <v>74</v>
      </c>
      <c r="B114" s="15">
        <v>46266</v>
      </c>
      <c r="C114" s="15"/>
      <c r="D114" s="23"/>
      <c r="E114" s="33">
        <f t="shared" si="5"/>
        <v>2097720</v>
      </c>
      <c r="F114" s="33">
        <f t="shared" si="7"/>
        <v>91210</v>
      </c>
      <c r="G114" s="31">
        <f t="shared" si="6"/>
        <v>0</v>
      </c>
      <c r="H114" s="24"/>
      <c r="I114" s="31">
        <f t="shared" si="4"/>
        <v>91210</v>
      </c>
    </row>
    <row r="115" spans="1:9" s="1" customFormat="1" ht="15.75">
      <c r="A115" s="14">
        <v>75</v>
      </c>
      <c r="B115" s="15">
        <v>46296</v>
      </c>
      <c r="C115" s="15"/>
      <c r="D115" s="23"/>
      <c r="E115" s="33">
        <f t="shared" si="5"/>
        <v>2006510</v>
      </c>
      <c r="F115" s="33">
        <f t="shared" si="7"/>
        <v>91210</v>
      </c>
      <c r="G115" s="31">
        <f t="shared" si="6"/>
        <v>0</v>
      </c>
      <c r="H115" s="24"/>
      <c r="I115" s="31">
        <f t="shared" si="4"/>
        <v>91210</v>
      </c>
    </row>
    <row r="116" spans="1:9" s="1" customFormat="1" ht="15.75">
      <c r="A116" s="14">
        <v>76</v>
      </c>
      <c r="B116" s="15">
        <v>46327</v>
      </c>
      <c r="C116" s="15"/>
      <c r="D116" s="23"/>
      <c r="E116" s="33">
        <f t="shared" si="5"/>
        <v>1915300</v>
      </c>
      <c r="F116" s="33">
        <f t="shared" si="7"/>
        <v>91210</v>
      </c>
      <c r="G116" s="31">
        <f t="shared" si="6"/>
        <v>0</v>
      </c>
      <c r="H116" s="24"/>
      <c r="I116" s="31">
        <f t="shared" si="4"/>
        <v>91210</v>
      </c>
    </row>
    <row r="117" spans="1:9" s="1" customFormat="1" ht="15.75">
      <c r="A117" s="14">
        <v>77</v>
      </c>
      <c r="B117" s="15">
        <v>46357</v>
      </c>
      <c r="C117" s="15"/>
      <c r="D117" s="23"/>
      <c r="E117" s="33">
        <f t="shared" si="5"/>
        <v>1824090</v>
      </c>
      <c r="F117" s="33">
        <f t="shared" si="7"/>
        <v>91210</v>
      </c>
      <c r="G117" s="31">
        <f t="shared" si="6"/>
        <v>0</v>
      </c>
      <c r="H117" s="24"/>
      <c r="I117" s="31">
        <f t="shared" si="4"/>
        <v>91210</v>
      </c>
    </row>
    <row r="118" spans="1:9" s="1" customFormat="1" ht="15.75">
      <c r="A118" s="14">
        <v>78</v>
      </c>
      <c r="B118" s="15">
        <v>46388</v>
      </c>
      <c r="C118" s="15"/>
      <c r="D118" s="23"/>
      <c r="E118" s="33">
        <f t="shared" si="5"/>
        <v>1732880</v>
      </c>
      <c r="F118" s="33">
        <f t="shared" si="7"/>
        <v>91210</v>
      </c>
      <c r="G118" s="31">
        <f t="shared" si="6"/>
        <v>0</v>
      </c>
      <c r="H118" s="24"/>
      <c r="I118" s="31">
        <f t="shared" si="4"/>
        <v>91210</v>
      </c>
    </row>
    <row r="119" spans="1:9" s="1" customFormat="1" ht="15.75">
      <c r="A119" s="14">
        <v>79</v>
      </c>
      <c r="B119" s="15">
        <v>46419</v>
      </c>
      <c r="C119" s="15"/>
      <c r="D119" s="23"/>
      <c r="E119" s="33">
        <f t="shared" si="5"/>
        <v>1641670</v>
      </c>
      <c r="F119" s="33">
        <f t="shared" si="7"/>
        <v>91210</v>
      </c>
      <c r="G119" s="31">
        <f t="shared" si="6"/>
        <v>0</v>
      </c>
      <c r="H119" s="24"/>
      <c r="I119" s="31">
        <f t="shared" si="4"/>
        <v>91210</v>
      </c>
    </row>
    <row r="120" spans="1:9" s="1" customFormat="1" ht="15.75">
      <c r="A120" s="14">
        <v>80</v>
      </c>
      <c r="B120" s="15">
        <v>46447</v>
      </c>
      <c r="C120" s="15"/>
      <c r="D120" s="23"/>
      <c r="E120" s="33">
        <f t="shared" si="5"/>
        <v>1550460</v>
      </c>
      <c r="F120" s="33">
        <f t="shared" si="7"/>
        <v>91210</v>
      </c>
      <c r="G120" s="31">
        <f t="shared" si="6"/>
        <v>0</v>
      </c>
      <c r="H120" s="24"/>
      <c r="I120" s="31">
        <f t="shared" si="4"/>
        <v>91210</v>
      </c>
    </row>
    <row r="121" spans="1:9" s="1" customFormat="1" ht="15.75">
      <c r="A121" s="14">
        <v>81</v>
      </c>
      <c r="B121" s="15">
        <v>46478</v>
      </c>
      <c r="C121" s="15"/>
      <c r="D121" s="23"/>
      <c r="E121" s="33">
        <f t="shared" si="5"/>
        <v>1459250</v>
      </c>
      <c r="F121" s="33">
        <f t="shared" si="7"/>
        <v>91210</v>
      </c>
      <c r="G121" s="31">
        <f t="shared" si="6"/>
        <v>0</v>
      </c>
      <c r="H121" s="24"/>
      <c r="I121" s="31">
        <f t="shared" si="4"/>
        <v>91210</v>
      </c>
    </row>
    <row r="122" spans="1:9" s="1" customFormat="1" ht="15.75">
      <c r="A122" s="14">
        <v>82</v>
      </c>
      <c r="B122" s="15">
        <v>46508</v>
      </c>
      <c r="C122" s="15"/>
      <c r="D122" s="23"/>
      <c r="E122" s="33">
        <f t="shared" si="5"/>
        <v>1368040</v>
      </c>
      <c r="F122" s="33">
        <f t="shared" si="7"/>
        <v>91210</v>
      </c>
      <c r="G122" s="31">
        <f t="shared" si="6"/>
        <v>0</v>
      </c>
      <c r="H122" s="24"/>
      <c r="I122" s="31">
        <f t="shared" si="4"/>
        <v>91210</v>
      </c>
    </row>
    <row r="123" spans="1:9" s="1" customFormat="1" ht="15.75">
      <c r="A123" s="14">
        <v>83</v>
      </c>
      <c r="B123" s="15">
        <v>46539</v>
      </c>
      <c r="C123" s="15"/>
      <c r="D123" s="23"/>
      <c r="E123" s="33">
        <f t="shared" si="5"/>
        <v>1276830</v>
      </c>
      <c r="F123" s="33">
        <f t="shared" si="7"/>
        <v>91210</v>
      </c>
      <c r="G123" s="31">
        <f t="shared" si="6"/>
        <v>0</v>
      </c>
      <c r="H123" s="24"/>
      <c r="I123" s="31">
        <f t="shared" si="4"/>
        <v>91210</v>
      </c>
    </row>
    <row r="124" spans="1:9" s="1" customFormat="1" ht="15.75">
      <c r="A124" s="14">
        <v>84</v>
      </c>
      <c r="B124" s="15">
        <v>46569</v>
      </c>
      <c r="C124" s="15"/>
      <c r="D124" s="23"/>
      <c r="E124" s="33">
        <f t="shared" si="5"/>
        <v>1185620</v>
      </c>
      <c r="F124" s="33">
        <f t="shared" si="7"/>
        <v>91210</v>
      </c>
      <c r="G124" s="31">
        <f t="shared" si="6"/>
        <v>0</v>
      </c>
      <c r="H124" s="24"/>
      <c r="I124" s="31">
        <f t="shared" si="4"/>
        <v>91210</v>
      </c>
    </row>
    <row r="125" spans="1:9" s="1" customFormat="1" ht="15.75">
      <c r="A125" s="14">
        <v>85</v>
      </c>
      <c r="B125" s="15">
        <v>46600</v>
      </c>
      <c r="C125" s="15"/>
      <c r="D125" s="23"/>
      <c r="E125" s="33">
        <f t="shared" si="5"/>
        <v>1094410</v>
      </c>
      <c r="F125" s="33">
        <f t="shared" si="7"/>
        <v>91210</v>
      </c>
      <c r="G125" s="31">
        <f t="shared" si="6"/>
        <v>0</v>
      </c>
      <c r="H125" s="24"/>
      <c r="I125" s="31">
        <f t="shared" si="4"/>
        <v>91210</v>
      </c>
    </row>
    <row r="126" spans="1:9" s="1" customFormat="1" ht="15.75">
      <c r="A126" s="14">
        <v>86</v>
      </c>
      <c r="B126" s="15">
        <v>46631</v>
      </c>
      <c r="C126" s="15"/>
      <c r="D126" s="23"/>
      <c r="E126" s="33">
        <f t="shared" si="5"/>
        <v>1003200</v>
      </c>
      <c r="F126" s="33">
        <f t="shared" si="7"/>
        <v>91210</v>
      </c>
      <c r="G126" s="31">
        <f t="shared" si="6"/>
        <v>0</v>
      </c>
      <c r="H126" s="24"/>
      <c r="I126" s="31">
        <f t="shared" si="4"/>
        <v>91210</v>
      </c>
    </row>
    <row r="127" spans="1:9" s="1" customFormat="1" ht="15.75">
      <c r="A127" s="14">
        <v>87</v>
      </c>
      <c r="B127" s="15">
        <v>46661</v>
      </c>
      <c r="C127" s="15"/>
      <c r="D127" s="23"/>
      <c r="E127" s="33">
        <f t="shared" si="5"/>
        <v>911990</v>
      </c>
      <c r="F127" s="33">
        <f t="shared" si="7"/>
        <v>91210</v>
      </c>
      <c r="G127" s="31">
        <f t="shared" si="6"/>
        <v>0</v>
      </c>
      <c r="H127" s="24"/>
      <c r="I127" s="31">
        <f t="shared" si="4"/>
        <v>91210</v>
      </c>
    </row>
    <row r="128" spans="1:9" s="1" customFormat="1" ht="15.75">
      <c r="A128" s="14">
        <v>88</v>
      </c>
      <c r="B128" s="15">
        <v>46692</v>
      </c>
      <c r="C128" s="15"/>
      <c r="D128" s="23"/>
      <c r="E128" s="33">
        <f t="shared" si="5"/>
        <v>820780</v>
      </c>
      <c r="F128" s="33">
        <f t="shared" si="7"/>
        <v>91210</v>
      </c>
      <c r="G128" s="31">
        <f t="shared" si="6"/>
        <v>0</v>
      </c>
      <c r="H128" s="24"/>
      <c r="I128" s="31">
        <f t="shared" si="4"/>
        <v>91210</v>
      </c>
    </row>
    <row r="129" spans="1:9" s="1" customFormat="1" ht="15.75">
      <c r="A129" s="14">
        <v>89</v>
      </c>
      <c r="B129" s="15">
        <v>46722</v>
      </c>
      <c r="C129" s="15"/>
      <c r="D129" s="23"/>
      <c r="E129" s="33">
        <f t="shared" si="5"/>
        <v>729570</v>
      </c>
      <c r="F129" s="33">
        <f t="shared" si="7"/>
        <v>91210</v>
      </c>
      <c r="G129" s="31">
        <f t="shared" si="6"/>
        <v>0</v>
      </c>
      <c r="H129" s="24"/>
      <c r="I129" s="31">
        <f t="shared" si="4"/>
        <v>91210</v>
      </c>
    </row>
    <row r="130" spans="1:9" s="1" customFormat="1" ht="15.75">
      <c r="A130" s="14">
        <v>90</v>
      </c>
      <c r="B130" s="15">
        <v>46753</v>
      </c>
      <c r="C130" s="15"/>
      <c r="D130" s="23"/>
      <c r="E130" s="33">
        <f t="shared" si="5"/>
        <v>638360</v>
      </c>
      <c r="F130" s="33">
        <f t="shared" si="7"/>
        <v>91210</v>
      </c>
      <c r="G130" s="31">
        <f t="shared" si="6"/>
        <v>0</v>
      </c>
      <c r="H130" s="24"/>
      <c r="I130" s="31">
        <f t="shared" si="4"/>
        <v>91210</v>
      </c>
    </row>
    <row r="131" spans="1:9" s="1" customFormat="1" ht="15.75">
      <c r="A131" s="14">
        <v>91</v>
      </c>
      <c r="B131" s="15">
        <v>46784</v>
      </c>
      <c r="C131" s="15"/>
      <c r="D131" s="23"/>
      <c r="E131" s="33">
        <f t="shared" si="5"/>
        <v>547150</v>
      </c>
      <c r="F131" s="33">
        <f t="shared" si="7"/>
        <v>91210</v>
      </c>
      <c r="G131" s="31">
        <f t="shared" si="6"/>
        <v>0</v>
      </c>
      <c r="H131" s="24"/>
      <c r="I131" s="31">
        <f t="shared" si="4"/>
        <v>91210</v>
      </c>
    </row>
    <row r="132" spans="1:9" s="1" customFormat="1" ht="15.75">
      <c r="A132" s="14">
        <v>92</v>
      </c>
      <c r="B132" s="15">
        <v>46813</v>
      </c>
      <c r="C132" s="15"/>
      <c r="D132" s="23"/>
      <c r="E132" s="33">
        <f t="shared" si="5"/>
        <v>455940</v>
      </c>
      <c r="F132" s="33">
        <f t="shared" si="7"/>
        <v>91210</v>
      </c>
      <c r="G132" s="31">
        <f t="shared" si="6"/>
        <v>0</v>
      </c>
      <c r="H132" s="24"/>
      <c r="I132" s="31">
        <f t="shared" si="4"/>
        <v>91210</v>
      </c>
    </row>
    <row r="133" spans="1:9" s="1" customFormat="1" ht="15.75">
      <c r="A133" s="14">
        <v>93</v>
      </c>
      <c r="B133" s="15">
        <v>46844</v>
      </c>
      <c r="C133" s="15"/>
      <c r="D133" s="23"/>
      <c r="E133" s="33">
        <f t="shared" si="5"/>
        <v>364730</v>
      </c>
      <c r="F133" s="33">
        <f t="shared" si="7"/>
        <v>91210</v>
      </c>
      <c r="G133" s="31">
        <f t="shared" si="6"/>
        <v>0</v>
      </c>
      <c r="H133" s="24"/>
      <c r="I133" s="31">
        <f t="shared" si="4"/>
        <v>91210</v>
      </c>
    </row>
    <row r="134" spans="1:9" s="1" customFormat="1" ht="15.75">
      <c r="A134" s="14">
        <v>94</v>
      </c>
      <c r="B134" s="15">
        <v>46874</v>
      </c>
      <c r="C134" s="15"/>
      <c r="D134" s="23"/>
      <c r="E134" s="33">
        <f t="shared" si="5"/>
        <v>273520</v>
      </c>
      <c r="F134" s="33">
        <f t="shared" si="7"/>
        <v>91210</v>
      </c>
      <c r="G134" s="31">
        <f t="shared" si="6"/>
        <v>0</v>
      </c>
      <c r="H134" s="24"/>
      <c r="I134" s="31">
        <f t="shared" si="4"/>
        <v>91210</v>
      </c>
    </row>
    <row r="135" spans="1:9" s="1" customFormat="1" ht="15.75">
      <c r="A135" s="14">
        <v>95</v>
      </c>
      <c r="B135" s="15">
        <v>46905</v>
      </c>
      <c r="C135" s="15"/>
      <c r="D135" s="23"/>
      <c r="E135" s="33">
        <f t="shared" si="5"/>
        <v>182310</v>
      </c>
      <c r="F135" s="33">
        <f t="shared" si="7"/>
        <v>91210</v>
      </c>
      <c r="G135" s="31">
        <f t="shared" si="6"/>
        <v>0</v>
      </c>
      <c r="H135" s="24"/>
      <c r="I135" s="31">
        <f t="shared" si="4"/>
        <v>91210</v>
      </c>
    </row>
    <row r="136" spans="1:9" s="1" customFormat="1" ht="15.75">
      <c r="A136" s="14">
        <v>96</v>
      </c>
      <c r="B136" s="22">
        <v>46935</v>
      </c>
      <c r="C136" s="15"/>
      <c r="D136" s="23"/>
      <c r="E136" s="33">
        <f t="shared" si="5"/>
        <v>91100</v>
      </c>
      <c r="F136" s="33">
        <f>E136</f>
        <v>91100</v>
      </c>
      <c r="G136" s="31">
        <f t="shared" si="6"/>
        <v>0</v>
      </c>
      <c r="H136" s="24"/>
      <c r="I136" s="31">
        <f t="shared" si="4"/>
        <v>91100</v>
      </c>
    </row>
    <row r="137" spans="1:9" s="1" customFormat="1" ht="15.75">
      <c r="A137" s="25"/>
      <c r="B137" s="25" t="s">
        <v>35</v>
      </c>
      <c r="C137" s="26">
        <f>SUM(C40:C136)</f>
        <v>1</v>
      </c>
      <c r="D137" s="35">
        <f>SUM(D40:D136)</f>
        <v>8300000</v>
      </c>
      <c r="E137" s="25"/>
      <c r="F137" s="35">
        <f>SUM(F40:F136)</f>
        <v>8300000</v>
      </c>
      <c r="G137" s="34">
        <f>SUM(G40:G136)</f>
        <v>0</v>
      </c>
      <c r="H137" s="34">
        <f>SUM(H40:H136)</f>
        <v>0</v>
      </c>
      <c r="I137" s="34">
        <f>SUM(I40:I136)</f>
        <v>8300000</v>
      </c>
    </row>
    <row r="138" spans="1:9">
      <c r="F138" s="27"/>
    </row>
    <row r="139" spans="1:9">
      <c r="G139" s="28"/>
    </row>
    <row r="140" spans="1:9">
      <c r="F140" s="29"/>
    </row>
    <row r="141" spans="1:9">
      <c r="G141" s="28"/>
    </row>
    <row r="142" spans="1:9">
      <c r="A142" s="4" t="s">
        <v>39</v>
      </c>
    </row>
    <row r="143" spans="1:9">
      <c r="D143" s="4" t="s">
        <v>41</v>
      </c>
    </row>
    <row r="144" spans="1:9">
      <c r="D144" s="4" t="s">
        <v>40</v>
      </c>
    </row>
  </sheetData>
  <mergeCells count="6">
    <mergeCell ref="A22:I22"/>
    <mergeCell ref="A6:I6"/>
    <mergeCell ref="A7:I7"/>
    <mergeCell ref="A8:I8"/>
    <mergeCell ref="A13:I13"/>
    <mergeCell ref="A21:I21"/>
  </mergeCells>
  <printOptions horizontalCentered="1"/>
  <pageMargins left="0.11811023622047245" right="0.11811023622047245" top="0.55118110236220474" bottom="0.35433070866141736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VBOP 2020 50</vt:lpstr>
      <vt:lpstr>'VBOP 2020 50'!Print_Titles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Marite Grinpauka</dc:creator>
  <cp:lastModifiedBy>Ilze Remerte</cp:lastModifiedBy>
  <cp:lastPrinted>2020-05-14T07:49:10Z</cp:lastPrinted>
  <dcterms:created xsi:type="dcterms:W3CDTF">2020-05-13T11:59:00Z</dcterms:created>
  <dcterms:modified xsi:type="dcterms:W3CDTF">2020-05-20T14:54:00Z</dcterms:modified>
</cp:coreProperties>
</file>